
<file path=[Content_Types].xml><?xml version="1.0" encoding="utf-8"?>
<Types xmlns="http://schemas.openxmlformats.org/package/2006/content-types">
  <Default Extension="xml" ContentType="application/xml"/>
  <Default Extension="jpeg" ContentType="image/jpeg"/>
  <Default Extension="png" ContentType="image/png"/>
  <Default Extension="jpg" ContentType="image/png"/>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4" Type="http://schemas.openxmlformats.org/officeDocument/2006/relationships/extended-properties" Target="docProps/app.xml"/><Relationship Id="rId1" Type="http://schemas.openxmlformats.org/officeDocument/2006/relationships/officeDocument" Target="xl/workbook.xml"/><Relationship Id="rId2" Type="http://schemas.openxmlformats.org/package/2006/relationships/metadata/thumbnail" Target="docProps/thumbnail.jpeg"/></Relationships>
</file>

<file path=xl/workbook.xml><?xml version="1.0" encoding="utf-8"?>
<workbook xmlns="http://schemas.openxmlformats.org/spreadsheetml/2006/main" xmlns:r="http://schemas.openxmlformats.org/officeDocument/2006/relationships">
  <fileVersion appName="xl" lastEdited="5" lowestEdited="5" rupBuild="22202"/>
  <workbookPr showInkAnnotation="0" autoCompressPictures="0"/>
  <bookViews>
    <workbookView xWindow="540" yWindow="360" windowWidth="25600" windowHeight="14820" tabRatio="500"/>
  </bookViews>
  <sheets>
    <sheet name="Pump_performance" sheetId="6" r:id="rId1"/>
    <sheet name="Comparison" sheetId="1" r:id="rId2"/>
    <sheet name="Pumps_Technical_Data" sheetId="2" r:id="rId3"/>
    <sheet name="Nira AF-85" sheetId="3" r:id="rId4"/>
    <sheet name="Afridev" sheetId="4" r:id="rId5"/>
    <sheet name="Afripump" sheetId="5" r:id="rId6"/>
  </sheets>
  <calcPr calcId="140000" concurrentCalc="0"/>
  <extLst>
    <ext xmlns:mx="http://schemas.microsoft.com/office/mac/excel/2008/main" uri="{7523E5D3-25F3-A5E0-1632-64F254C22452}">
      <mx:ArchID Flags="2"/>
    </ext>
  </extLst>
</workbook>
</file>

<file path=xl/calcChain.xml><?xml version="1.0" encoding="utf-8"?>
<calcChain xmlns="http://schemas.openxmlformats.org/spreadsheetml/2006/main">
  <c r="E13" i="2" l="1"/>
  <c r="G11" i="5"/>
  <c r="G10" i="5"/>
  <c r="E11" i="5"/>
  <c r="E10" i="5"/>
  <c r="F5" i="5"/>
  <c r="G5" i="5"/>
  <c r="F6" i="5"/>
  <c r="G6" i="5"/>
  <c r="F7" i="5"/>
  <c r="G7" i="5"/>
  <c r="F8" i="5"/>
  <c r="G8" i="5"/>
  <c r="G9" i="5"/>
  <c r="E6" i="5"/>
  <c r="E7" i="5"/>
  <c r="E8" i="5"/>
  <c r="E5" i="5"/>
  <c r="E9" i="5"/>
  <c r="D18" i="2"/>
  <c r="E43" i="4"/>
  <c r="E42" i="4"/>
  <c r="E41" i="4"/>
  <c r="D44" i="4"/>
  <c r="E44" i="4"/>
  <c r="E40" i="4"/>
  <c r="E39" i="4"/>
  <c r="D36" i="4"/>
  <c r="E33" i="4"/>
  <c r="E34" i="4"/>
  <c r="E35" i="4"/>
  <c r="E36" i="4"/>
  <c r="E4" i="4"/>
  <c r="E5" i="4"/>
  <c r="E6" i="4"/>
  <c r="E7" i="4"/>
  <c r="E8" i="4"/>
  <c r="E9" i="4"/>
  <c r="E10" i="4"/>
  <c r="E11" i="4"/>
  <c r="E12" i="4"/>
  <c r="E13" i="4"/>
  <c r="E14" i="4"/>
  <c r="E15" i="4"/>
  <c r="E16" i="4"/>
  <c r="E17" i="4"/>
  <c r="E18" i="4"/>
  <c r="E19" i="4"/>
  <c r="E20" i="4"/>
  <c r="E21" i="4"/>
  <c r="E22" i="4"/>
  <c r="E23" i="4"/>
  <c r="E24" i="4"/>
  <c r="E25" i="4"/>
  <c r="E26" i="4"/>
  <c r="D13" i="2"/>
  <c r="G4" i="4"/>
  <c r="G5" i="4"/>
  <c r="G6" i="4"/>
  <c r="G7" i="4"/>
  <c r="G8" i="4"/>
  <c r="G9" i="4"/>
  <c r="G10" i="4"/>
  <c r="G11" i="4"/>
  <c r="G12" i="4"/>
  <c r="G13" i="4"/>
  <c r="G14" i="4"/>
  <c r="G15" i="4"/>
  <c r="G16" i="4"/>
  <c r="G17" i="4"/>
  <c r="G18" i="4"/>
  <c r="G19" i="4"/>
  <c r="G20" i="4"/>
  <c r="G21" i="4"/>
  <c r="G22" i="4"/>
  <c r="G23" i="4"/>
  <c r="G24" i="4"/>
  <c r="G25" i="4"/>
  <c r="G26" i="4"/>
  <c r="F23" i="4"/>
  <c r="F22" i="4"/>
  <c r="F21" i="4"/>
  <c r="F20" i="4"/>
  <c r="F19" i="4"/>
  <c r="F18" i="4"/>
  <c r="F17" i="4"/>
  <c r="F16" i="4"/>
  <c r="F15" i="4"/>
  <c r="F14" i="4"/>
  <c r="F13" i="4"/>
  <c r="F12" i="4"/>
  <c r="F11" i="4"/>
  <c r="F10" i="4"/>
  <c r="F9" i="4"/>
  <c r="F8" i="4"/>
  <c r="F7" i="4"/>
  <c r="F6" i="4"/>
  <c r="F4" i="4"/>
  <c r="F5" i="4"/>
  <c r="D18" i="3"/>
  <c r="D19" i="3"/>
  <c r="D20" i="3"/>
  <c r="D21" i="3"/>
  <c r="D22" i="3"/>
  <c r="D23" i="3"/>
  <c r="D24" i="3"/>
  <c r="D25" i="3"/>
  <c r="D26" i="3"/>
  <c r="D27" i="3"/>
  <c r="D28" i="3"/>
  <c r="D29" i="3"/>
  <c r="D30" i="3"/>
  <c r="D31" i="3"/>
  <c r="D32" i="3"/>
  <c r="D33" i="3"/>
  <c r="D34" i="3"/>
  <c r="D35" i="3"/>
  <c r="D36" i="3"/>
  <c r="D37" i="3"/>
  <c r="D38" i="3"/>
  <c r="D17" i="3"/>
  <c r="D4" i="3"/>
  <c r="D5" i="3"/>
  <c r="D6" i="3"/>
  <c r="D7" i="3"/>
  <c r="D8" i="3"/>
  <c r="C14" i="3"/>
  <c r="C19" i="2"/>
  <c r="C8" i="3"/>
  <c r="F19" i="2"/>
  <c r="F15" i="2"/>
  <c r="E19" i="2"/>
  <c r="E15" i="2"/>
  <c r="D19" i="2"/>
  <c r="D15" i="2"/>
  <c r="C15" i="2"/>
  <c r="E19" i="1"/>
  <c r="E18" i="1"/>
  <c r="E20" i="1"/>
  <c r="E21" i="1"/>
  <c r="F19" i="1"/>
  <c r="F20" i="1"/>
  <c r="F21" i="1"/>
  <c r="F18" i="1"/>
  <c r="D21" i="1"/>
  <c r="E12" i="1"/>
  <c r="E11" i="1"/>
  <c r="D12" i="1"/>
  <c r="D11" i="1"/>
  <c r="D13" i="1"/>
  <c r="E13" i="1"/>
  <c r="F13" i="1"/>
  <c r="G13" i="1"/>
  <c r="F12" i="1"/>
  <c r="G12" i="1"/>
  <c r="F11" i="1"/>
  <c r="G11" i="1"/>
  <c r="G15" i="1"/>
  <c r="F15" i="1"/>
  <c r="E15" i="1"/>
  <c r="D15" i="1"/>
  <c r="E7" i="1"/>
  <c r="F7" i="1"/>
  <c r="G7" i="1"/>
  <c r="D7" i="1"/>
</calcChain>
</file>

<file path=xl/sharedStrings.xml><?xml version="1.0" encoding="utf-8"?>
<sst xmlns="http://schemas.openxmlformats.org/spreadsheetml/2006/main" count="239" uniqueCount="177">
  <si>
    <t>Costs</t>
  </si>
  <si>
    <t>Initial Investment</t>
  </si>
  <si>
    <t>Maintenance cost</t>
  </si>
  <si>
    <t>Life ( duration in years )</t>
  </si>
  <si>
    <t>Year cost</t>
  </si>
  <si>
    <t>MZN</t>
  </si>
  <si>
    <t>1 EURO =</t>
  </si>
  <si>
    <t>Nira AF-85 ( 12 m. deep)</t>
  </si>
  <si>
    <t>Afripump ( 70 m. deep)</t>
  </si>
  <si>
    <t>Rope ( 45 m. deep)</t>
  </si>
  <si>
    <t>Perforation</t>
  </si>
  <si>
    <t>Well refurbishment</t>
  </si>
  <si>
    <t>Total Cost</t>
  </si>
  <si>
    <t>Pump + instalation</t>
  </si>
  <si>
    <t>(  Source; Engineers without Borders, Spain  )</t>
  </si>
  <si>
    <t>Water Pump Cost Comparison</t>
  </si>
  <si>
    <t>ESF; Estudo de recursos e necesidades hidricas- 2010-2011 , Distrito Funhalouro, Mozambique</t>
  </si>
  <si>
    <t>Afridev ( 45 m. deep )</t>
  </si>
  <si>
    <t>Description</t>
  </si>
  <si>
    <t>NIRA AF-85</t>
  </si>
  <si>
    <t>Max- Instalation Deep</t>
  </si>
  <si>
    <t>15 m. ( 12 m. recommended )</t>
  </si>
  <si>
    <t>Well type</t>
  </si>
  <si>
    <t>Cylinder diameter</t>
  </si>
  <si>
    <t>Dig hole ( Poco e Furo )</t>
  </si>
  <si>
    <t>50 mm</t>
  </si>
  <si>
    <t>Flow rate</t>
  </si>
  <si>
    <t>Power</t>
  </si>
  <si>
    <t>75 watt</t>
  </si>
  <si>
    <t>Users ( beneficiaries )</t>
  </si>
  <si>
    <t>Maintenance Cost</t>
  </si>
  <si>
    <t>Construction Cost</t>
  </si>
  <si>
    <t>Spareparts replace every 2 years</t>
  </si>
  <si>
    <t>Material</t>
  </si>
  <si>
    <t>Galvanized steel head. Push rod aluminum. Submergile part, High density poliethilene.Corrosion resistant</t>
  </si>
  <si>
    <t>Production</t>
  </si>
  <si>
    <t>Headquarter; Finland. Works at Tanzania and Ghana</t>
  </si>
  <si>
    <t>Instalation</t>
  </si>
  <si>
    <t>Easy, Specific equipment not required</t>
  </si>
  <si>
    <t>Maintenance</t>
  </si>
  <si>
    <t>VLOM. None crane or special tool+machinery required</t>
  </si>
  <si>
    <t>Spare parts access</t>
  </si>
  <si>
    <t>Imported from Tanzania</t>
  </si>
  <si>
    <t>Frequent failures</t>
  </si>
  <si>
    <t>Piston ring loose. Pump cracking. Lever disconnection</t>
  </si>
  <si>
    <t>Exchange rate</t>
  </si>
  <si>
    <t>Model</t>
  </si>
  <si>
    <t>Source Information</t>
  </si>
  <si>
    <t>(Baumann &amp; Erpf 2005); (Skat, 2007)</t>
  </si>
  <si>
    <t>#  Nira AF-85</t>
  </si>
  <si>
    <t xml:space="preserve">Cost of distributor at Pemba, plus 20% considering margin of the digging well company, and 15% for transport </t>
  </si>
  <si>
    <t>AFRIDEV</t>
  </si>
  <si>
    <t>45 m. ( 80 m. max with support base )</t>
  </si>
  <si>
    <t>23 l/minute at 10 meter</t>
  </si>
  <si>
    <t>18 l/minute at 15 meter</t>
  </si>
  <si>
    <t>15 l/minute at 20 meter</t>
  </si>
  <si>
    <t>12 l/minute at 30 meter</t>
  </si>
  <si>
    <t>50 l/minute at 5 meter</t>
  </si>
  <si>
    <t>30 l/minute at 10 meter</t>
  </si>
  <si>
    <t>20 l/minute at 15 meter</t>
  </si>
  <si>
    <t>Beneficiaries estimated, based upon lower flow rate, 8 hours of pump use, at 20 liter / person / day. # Water Usage performance rate ; 90 %  #</t>
  </si>
  <si>
    <t>at 12 meter deep</t>
  </si>
  <si>
    <t>at 45 meter deep</t>
  </si>
  <si>
    <t>Galvanized steel head. Bars stainless steel, or fiber. Main pipe PVC, and push rod (brass or plastic).Corrosion resistant</t>
  </si>
  <si>
    <t>Afridev</t>
  </si>
  <si>
    <t>Very difficult locally produced:: Parts must be imported. Suppliers in Mozambique are, Agroalfa, Afridev International , Kanes and Iata.</t>
  </si>
  <si>
    <t xml:space="preserve">Imported  </t>
  </si>
  <si>
    <t>Breakage or wearness of pipes and bars</t>
  </si>
  <si>
    <t xml:space="preserve">Version with support base with counterweight to hold the weight of  pipes and water column. This module uses threaded bars, but also fiber bars are tested with smaller diamter pipes ( 48 mm instead of 63 mm). </t>
  </si>
  <si>
    <t>AFRIPUMP</t>
  </si>
  <si>
    <t>100 m. (upon 45 m. support base required )</t>
  </si>
  <si>
    <t>25 l/minute at 10 meter</t>
  </si>
  <si>
    <t>22 l/minute at 25 meter</t>
  </si>
  <si>
    <t>18 l/minute at 50 meter</t>
  </si>
  <si>
    <t>14 l/minute at 70 meter</t>
  </si>
  <si>
    <t>10 l/minute at 90 meter</t>
  </si>
  <si>
    <t>at 100 meter deep &amp; 70 meter of pump submersion</t>
  </si>
  <si>
    <t xml:space="preserve">Stainless cylinder, Piston without rubber  seal rings. PVC pipes. </t>
  </si>
  <si>
    <t>Leaks through the cylinder.  90 pumps  installed in all the country, GAZA and MANICA provinces</t>
  </si>
  <si>
    <t>Afripump</t>
  </si>
  <si>
    <t>www.fairwater.org</t>
  </si>
  <si>
    <t>ROPE Pump</t>
  </si>
  <si>
    <t>35 m.</t>
  </si>
  <si>
    <t>35 l/minute at 10 meter</t>
  </si>
  <si>
    <t>20 l/minute at 20 meter</t>
  </si>
  <si>
    <t>10 l/minute at 35 meter</t>
  </si>
  <si>
    <t xml:space="preserve">50 Watts </t>
  </si>
  <si>
    <t>Metal superstructure. Rubber pistons, and Wooden Studs.</t>
  </si>
  <si>
    <t>Locally in the country ( Niassa, Cabo Delgado, Nampila and Zambezia )</t>
  </si>
  <si>
    <t>All parts can be locally sourced except, pistons.</t>
  </si>
  <si>
    <t>Rope breakage, and early wearness of  pistons.</t>
  </si>
  <si>
    <t>Rope pump</t>
  </si>
  <si>
    <t>Experiences</t>
  </si>
  <si>
    <t>Tested in Cabo Delgado, Nampula, Niassa and Zambezia. Pilot test project completed. It is necessary to assure local production of pistons and elevating pipes, and improve fixig piston system and prevent pump from corrosion.</t>
  </si>
  <si>
    <t>D N A , ropepump manual , Ethopia</t>
  </si>
  <si>
    <t>Very difficult locally produced:: Parts must be imported. Suppliers in Mozambique is BLUEZONE</t>
  </si>
  <si>
    <t>Source</t>
  </si>
  <si>
    <t>SONTEMAQ, Ltd ( NIRA Pump supplier at Pemba )</t>
  </si>
  <si>
    <t>Schock absorver</t>
  </si>
  <si>
    <t>Sleeve bearing</t>
  </si>
  <si>
    <t>Pluger body</t>
  </si>
  <si>
    <t>Plunger ring</t>
  </si>
  <si>
    <t>TOTAL</t>
  </si>
  <si>
    <t>Price (MZN)</t>
  </si>
  <si>
    <t>VAT Included</t>
  </si>
  <si>
    <t>Price ( Euros)</t>
  </si>
  <si>
    <t>Maintenance Cost;  Parts to be replaced every 2 years</t>
  </si>
  <si>
    <t>Cost per  Year</t>
  </si>
  <si>
    <t>Cost related to Deep</t>
  </si>
  <si>
    <t>Cost Estimation</t>
  </si>
  <si>
    <t>Units</t>
  </si>
  <si>
    <t xml:space="preserve">Unit Price </t>
  </si>
  <si>
    <t>Maintenance Protocol Handbook, ESF-DPSI, 2008</t>
  </si>
  <si>
    <t>Subtotal</t>
  </si>
  <si>
    <t xml:space="preserve">Margen  </t>
  </si>
  <si>
    <t>Total</t>
  </si>
  <si>
    <t>Cabeca da bomba, con tampa de cabeca</t>
  </si>
  <si>
    <t>Pedestal com falange quadrada e 4 chumbadores com as porcas</t>
  </si>
  <si>
    <t>Alavanca</t>
  </si>
  <si>
    <t>Biela</t>
  </si>
  <si>
    <t>Cavilha da biela ou (curta)</t>
  </si>
  <si>
    <t>Falange conica, metalica</t>
  </si>
  <si>
    <t>Cone de borracha, ou Borracha conica</t>
  </si>
  <si>
    <t>Cilindro / valvula de pe / Pistao</t>
  </si>
  <si>
    <t>Tubo de succao ( 1,5 m de comprimento )</t>
  </si>
  <si>
    <t>Uniao de PVC Diam 72 mm ext, 3 cm altura ( manga)</t>
  </si>
  <si>
    <t>Tubos de PVC , 63 mm ext, 2,80 m comprimento</t>
  </si>
  <si>
    <t>Centralizadores de tubo de 4" u 6"</t>
  </si>
  <si>
    <t>Varetas de INOX diam 10 mm, 2,80 m comprimento, das quais 1 com una extremidade lisa, sem olho ou Vareta macho ( numero total de varetas em funcao da profundidade )</t>
  </si>
  <si>
    <t>Centralizadores de vareta ( um centralizador por cada tubo de revestimento)</t>
  </si>
  <si>
    <t>Jugo de cola e liquido de limpeza</t>
  </si>
  <si>
    <t>Corda polipropileno 6 mm X x + 4m (dependendo profundidade de furo )</t>
  </si>
  <si>
    <t>Jogo de 4 casquilhos</t>
  </si>
  <si>
    <t>Chave de caixa 24 mm</t>
  </si>
  <si>
    <t>Vareta de pesca</t>
  </si>
  <si>
    <t>Chave de bomba n° 24</t>
  </si>
  <si>
    <t>Chave n° 17x19</t>
  </si>
  <si>
    <t>TOTAL FERRAMENTAS</t>
  </si>
  <si>
    <t>Description, Ferramentas para realizar a manutencao</t>
  </si>
  <si>
    <t>Coste de uma manutencao de rotina</t>
  </si>
  <si>
    <t>Casquilho</t>
  </si>
  <si>
    <t>Sola-U</t>
  </si>
  <si>
    <t>Anel de borracha su "O"</t>
  </si>
  <si>
    <t>Bobina de valvula</t>
  </si>
  <si>
    <t>Centralizador de vareta</t>
  </si>
  <si>
    <t>1/tub</t>
  </si>
  <si>
    <t>Maintenance Bluezone LDA, 2009</t>
  </si>
  <si>
    <t>Agripump (pedestal, cilindro, biela, suporte de base)</t>
  </si>
  <si>
    <t>Rising main</t>
  </si>
  <si>
    <t>Tuos de PVC ( 2,9 m e encaixes)</t>
  </si>
  <si>
    <t>Kit instalacao</t>
  </si>
  <si>
    <t>Per unit</t>
  </si>
  <si>
    <t>NIRA- AF-85</t>
  </si>
  <si>
    <t>www.ropepump.com</t>
  </si>
  <si>
    <t>Pumpmakers</t>
  </si>
  <si>
    <t>L/ min</t>
  </si>
  <si>
    <t>Nira-AF-85</t>
  </si>
  <si>
    <t>Ropepump</t>
  </si>
  <si>
    <t>5 m</t>
  </si>
  <si>
    <t>10 m</t>
  </si>
  <si>
    <t>15 m</t>
  </si>
  <si>
    <t>20 m</t>
  </si>
  <si>
    <t>25 m</t>
  </si>
  <si>
    <t>30 m</t>
  </si>
  <si>
    <t>35 m</t>
  </si>
  <si>
    <t>40 m</t>
  </si>
  <si>
    <t>45 m</t>
  </si>
  <si>
    <t>50 m</t>
  </si>
  <si>
    <t>55 m</t>
  </si>
  <si>
    <t>60 m</t>
  </si>
  <si>
    <t>65 m</t>
  </si>
  <si>
    <t>70 m</t>
  </si>
  <si>
    <t>75 m</t>
  </si>
  <si>
    <t>80 m</t>
  </si>
  <si>
    <t>85 m</t>
  </si>
  <si>
    <t>90 m</t>
  </si>
  <si>
    <t>PERFORMANCE</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</si>
</sst>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MZN]\ #,##0"/>
    <numFmt numFmtId="165" formatCode="&quot;€&quot;\ #,##0"/>
    <numFmt numFmtId="166" formatCode="&quot;€&quot;\ #,##0.00"/>
  </numFmts>
  <fonts count="38" x14ac:knownFonts="1">
    <font>
      <sz val="12"/>
      <color theme="1"/>
      <name val="Calibri"/>
      <family val="2"/>
      <scheme val="minor"/>
    </font>
    <font>
      <sz val="12"/>
      <color theme="1"/>
      <name val="Calibri"/>
      <family val="2"/>
      <scheme val="minor"/>
    </font>
    <font>
      <u/>
      <sz val="12"/>
      <color theme="10"/>
      <name val="Calibri"/>
      <family val="2"/>
      <scheme val="minor"/>
    </font>
    <font>
      <u/>
      <sz val="12"/>
      <color theme="11"/>
      <name val="Calibri"/>
      <family val="2"/>
      <scheme val="minor"/>
    </font>
    <font>
      <sz val="12"/>
      <color theme="1"/>
      <name val="Avenir Medium"/>
    </font>
    <font>
      <b/>
      <u/>
      <sz val="12"/>
      <color theme="9" tint="-0.249977111117893"/>
      <name val="Avenir Medium"/>
    </font>
    <font>
      <b/>
      <sz val="12"/>
      <color theme="1"/>
      <name val="Avenir Medium"/>
    </font>
    <font>
      <b/>
      <sz val="11"/>
      <color theme="1"/>
      <name val="Avenir Medium"/>
    </font>
    <font>
      <sz val="12"/>
      <color rgb="FF660066"/>
      <name val="Avenir Medium"/>
    </font>
    <font>
      <b/>
      <sz val="12"/>
      <color rgb="FF660066"/>
      <name val="Avenir Medium"/>
    </font>
    <font>
      <b/>
      <sz val="12"/>
      <color theme="9" tint="-0.249977111117893"/>
      <name val="Avenir Medium"/>
    </font>
    <font>
      <sz val="12"/>
      <color rgb="FF0000FF"/>
      <name val="Avenir Medium"/>
    </font>
    <font>
      <b/>
      <sz val="12"/>
      <color rgb="FF0000FF"/>
      <name val="Avenir Medium"/>
    </font>
    <font>
      <sz val="12"/>
      <color theme="9" tint="-0.249977111117893"/>
      <name val="Avenir Medium"/>
    </font>
    <font>
      <sz val="12"/>
      <name val="Avenir Medium"/>
    </font>
    <font>
      <sz val="12"/>
      <color theme="2" tint="-0.89999084444715716"/>
      <name val="Avenir Medium"/>
    </font>
    <font>
      <sz val="11"/>
      <color theme="1"/>
      <name val="Avenir Medium"/>
    </font>
    <font>
      <sz val="10"/>
      <color theme="9" tint="-0.249977111117893"/>
      <name val="Avenir Medium"/>
    </font>
    <font>
      <sz val="12"/>
      <color theme="8" tint="-0.249977111117893"/>
      <name val="Avenir Medium"/>
    </font>
    <font>
      <b/>
      <u/>
      <sz val="12"/>
      <color theme="8" tint="-0.249977111117893"/>
      <name val="Avenir Medium"/>
    </font>
    <font>
      <b/>
      <u/>
      <sz val="12"/>
      <color theme="1"/>
      <name val="Avenir Medium"/>
    </font>
    <font>
      <sz val="10"/>
      <color theme="1"/>
      <name val="Avenir Medium"/>
    </font>
    <font>
      <sz val="12"/>
      <color theme="2" tint="-0.749992370372631"/>
      <name val="Avenir Medium"/>
    </font>
    <font>
      <b/>
      <u/>
      <sz val="11"/>
      <color theme="3" tint="0.39997558519241921"/>
      <name val="Avenir Medium"/>
    </font>
    <font>
      <b/>
      <sz val="16"/>
      <color theme="8" tint="-0.499984740745262"/>
      <name val="Avenir Medium"/>
    </font>
    <font>
      <sz val="12"/>
      <color theme="8" tint="-0.499984740745262"/>
      <name val="Calibri"/>
      <scheme val="minor"/>
    </font>
    <font>
      <b/>
      <sz val="12"/>
      <color theme="8" tint="-0.499984740745262"/>
      <name val="Calibri"/>
      <scheme val="minor"/>
    </font>
    <font>
      <b/>
      <u/>
      <sz val="12"/>
      <color theme="8" tint="-0.249977111117893"/>
      <name val="Calibri"/>
      <scheme val="minor"/>
    </font>
    <font>
      <u/>
      <sz val="12"/>
      <color theme="8" tint="-0.499984740745262"/>
      <name val="Calibri"/>
      <scheme val="minor"/>
    </font>
    <font>
      <b/>
      <sz val="12"/>
      <color theme="9" tint="-0.249977111117893"/>
      <name val="Calibri"/>
      <scheme val="minor"/>
    </font>
    <font>
      <b/>
      <sz val="12"/>
      <color rgb="FF800000"/>
      <name val="Calibri"/>
      <scheme val="minor"/>
    </font>
    <font>
      <b/>
      <sz val="12"/>
      <color rgb="FF008000"/>
      <name val="Calibri"/>
      <scheme val="minor"/>
    </font>
    <font>
      <b/>
      <sz val="12"/>
      <color rgb="FF660066"/>
      <name val="Calibri"/>
      <scheme val="minor"/>
    </font>
    <font>
      <sz val="12"/>
      <color theme="8" tint="-0.249977111117893"/>
      <name val="Calibri"/>
      <scheme val="minor"/>
    </font>
    <font>
      <sz val="11"/>
      <color rgb="FF660066"/>
      <name val="Avenir Medium"/>
    </font>
    <font>
      <sz val="11"/>
      <color rgb="FF0000FF"/>
      <name val="Avenir Medium"/>
    </font>
    <font>
      <b/>
      <sz val="11"/>
      <color rgb="FF660066"/>
      <name val="Avenir Medium"/>
    </font>
    <font>
      <b/>
      <sz val="11"/>
      <color rgb="FF0000FF"/>
      <name val="Avenir Medium"/>
    </font>
  </fonts>
  <fills count="11">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theme="2" tint="-0.249977111117893"/>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2" tint="-0.89999084444715716"/>
        <bgColor indexed="64"/>
      </patternFill>
    </fill>
    <fill>
      <patternFill patternType="solid">
        <fgColor theme="2" tint="-9.9978637043366805E-2"/>
        <bgColor indexed="64"/>
      </patternFill>
    </fill>
    <fill>
      <patternFill patternType="solid">
        <fgColor theme="0" tint="-0.249977111117893"/>
        <bgColor indexed="64"/>
      </patternFill>
    </fill>
    <fill>
      <patternFill patternType="solid">
        <fgColor theme="2" tint="-0.749992370372631"/>
        <bgColor indexed="64"/>
      </patternFill>
    </fill>
  </fills>
  <borders count="74">
    <border>
      <left/>
      <right/>
      <top/>
      <bottom/>
      <diagonal/>
    </border>
    <border>
      <left style="thin">
        <color theme="9" tint="-0.499984740745262"/>
      </left>
      <right style="thin">
        <color theme="9" tint="-0.499984740745262"/>
      </right>
      <top style="thin">
        <color theme="9" tint="-0.499984740745262"/>
      </top>
      <bottom style="thin">
        <color theme="9" tint="-0.499984740745262"/>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style="thick">
        <color auto="1"/>
      </right>
      <top style="thick">
        <color auto="1"/>
      </top>
      <bottom style="thin">
        <color auto="1"/>
      </bottom>
      <diagonal/>
    </border>
    <border>
      <left/>
      <right style="thick">
        <color auto="1"/>
      </right>
      <top style="thin">
        <color auto="1"/>
      </top>
      <bottom style="thin">
        <color auto="1"/>
      </bottom>
      <diagonal/>
    </border>
    <border>
      <left/>
      <right style="thick">
        <color auto="1"/>
      </right>
      <top style="thin">
        <color auto="1"/>
      </top>
      <bottom style="thick">
        <color auto="1"/>
      </bottom>
      <diagonal/>
    </border>
    <border>
      <left style="thick">
        <color auto="1"/>
      </left>
      <right style="thick">
        <color auto="1"/>
      </right>
      <top style="thick">
        <color auto="1"/>
      </top>
      <bottom style="thin">
        <color auto="1"/>
      </bottom>
      <diagonal/>
    </border>
    <border>
      <left style="thick">
        <color auto="1"/>
      </left>
      <right style="thick">
        <color auto="1"/>
      </right>
      <top style="thin">
        <color auto="1"/>
      </top>
      <bottom style="thin">
        <color auto="1"/>
      </bottom>
      <diagonal/>
    </border>
    <border>
      <left style="thick">
        <color auto="1"/>
      </left>
      <right style="thick">
        <color auto="1"/>
      </right>
      <top style="thin">
        <color auto="1"/>
      </top>
      <bottom/>
      <diagonal/>
    </border>
    <border>
      <left style="thick">
        <color auto="1"/>
      </left>
      <right style="thick">
        <color auto="1"/>
      </right>
      <top/>
      <bottom/>
      <diagonal/>
    </border>
    <border>
      <left style="thick">
        <color auto="1"/>
      </left>
      <right style="thick">
        <color auto="1"/>
      </right>
      <top/>
      <bottom style="thin">
        <color auto="1"/>
      </bottom>
      <diagonal/>
    </border>
    <border>
      <left style="thick">
        <color auto="1"/>
      </left>
      <right style="thick">
        <color auto="1"/>
      </right>
      <top style="thin">
        <color auto="1"/>
      </top>
      <bottom style="thick">
        <color auto="1"/>
      </bottom>
      <diagonal/>
    </border>
    <border>
      <left style="thin">
        <color auto="1"/>
      </left>
      <right style="thin">
        <color auto="1"/>
      </right>
      <top style="thin">
        <color auto="1"/>
      </top>
      <bottom style="thin">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style="medium">
        <color auto="1"/>
      </right>
      <top/>
      <bottom style="medium">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medium">
        <color auto="1"/>
      </top>
      <bottom style="medium">
        <color auto="1"/>
      </bottom>
      <diagonal/>
    </border>
    <border>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thin">
        <color auto="1"/>
      </top>
      <bottom/>
      <diagonal/>
    </border>
    <border>
      <left style="medium">
        <color auto="1"/>
      </left>
      <right style="medium">
        <color auto="1"/>
      </right>
      <top/>
      <bottom/>
      <diagonal/>
    </border>
    <border>
      <left/>
      <right style="thin">
        <color auto="1"/>
      </right>
      <top style="medium">
        <color auto="1"/>
      </top>
      <bottom style="medium">
        <color auto="1"/>
      </bottom>
      <diagonal/>
    </border>
    <border>
      <left style="thick">
        <color auto="1"/>
      </left>
      <right style="medium">
        <color auto="1"/>
      </right>
      <top style="thick">
        <color auto="1"/>
      </top>
      <bottom style="thin">
        <color auto="1"/>
      </bottom>
      <diagonal/>
    </border>
    <border>
      <left style="thin">
        <color auto="1"/>
      </left>
      <right style="thick">
        <color auto="1"/>
      </right>
      <top style="thick">
        <color auto="1"/>
      </top>
      <bottom style="thin">
        <color auto="1"/>
      </bottom>
      <diagonal/>
    </border>
    <border>
      <left style="thick">
        <color auto="1"/>
      </left>
      <right style="medium">
        <color auto="1"/>
      </right>
      <top style="thin">
        <color auto="1"/>
      </top>
      <bottom style="thin">
        <color auto="1"/>
      </bottom>
      <diagonal/>
    </border>
    <border>
      <left style="thin">
        <color auto="1"/>
      </left>
      <right style="thick">
        <color auto="1"/>
      </right>
      <top style="thin">
        <color auto="1"/>
      </top>
      <bottom style="thin">
        <color auto="1"/>
      </bottom>
      <diagonal/>
    </border>
    <border>
      <left style="thin">
        <color auto="1"/>
      </left>
      <right style="thick">
        <color auto="1"/>
      </right>
      <top style="thin">
        <color auto="1"/>
      </top>
      <bottom style="thick">
        <color auto="1"/>
      </bottom>
      <diagonal/>
    </border>
    <border>
      <left style="thick">
        <color auto="1"/>
      </left>
      <right style="thin">
        <color auto="1"/>
      </right>
      <top style="thick">
        <color auto="1"/>
      </top>
      <bottom style="thin">
        <color auto="1"/>
      </bottom>
      <diagonal/>
    </border>
    <border>
      <left style="thick">
        <color auto="1"/>
      </left>
      <right style="thin">
        <color auto="1"/>
      </right>
      <top style="thin">
        <color auto="1"/>
      </top>
      <bottom style="thin">
        <color auto="1"/>
      </bottom>
      <diagonal/>
    </border>
    <border>
      <left style="thick">
        <color auto="1"/>
      </left>
      <right style="thin">
        <color auto="1"/>
      </right>
      <top style="thin">
        <color auto="1"/>
      </top>
      <bottom style="thick">
        <color auto="1"/>
      </bottom>
      <diagonal/>
    </border>
    <border>
      <left style="thick">
        <color auto="1"/>
      </left>
      <right style="thin">
        <color auto="1"/>
      </right>
      <top style="thin">
        <color auto="1"/>
      </top>
      <bottom/>
      <diagonal/>
    </border>
    <border>
      <left style="thin">
        <color auto="1"/>
      </left>
      <right style="thick">
        <color auto="1"/>
      </right>
      <top style="thin">
        <color auto="1"/>
      </top>
      <bottom/>
      <diagonal/>
    </border>
    <border>
      <left style="thick">
        <color auto="1"/>
      </left>
      <right style="thin">
        <color auto="1"/>
      </right>
      <top style="thick">
        <color auto="1"/>
      </top>
      <bottom style="thick">
        <color auto="1"/>
      </bottom>
      <diagonal/>
    </border>
    <border>
      <left style="thin">
        <color auto="1"/>
      </left>
      <right style="thick">
        <color auto="1"/>
      </right>
      <top style="thick">
        <color auto="1"/>
      </top>
      <bottom style="thick">
        <color auto="1"/>
      </bottom>
      <diagonal/>
    </border>
    <border>
      <left style="thick">
        <color auto="1"/>
      </left>
      <right style="medium">
        <color auto="1"/>
      </right>
      <top style="thick">
        <color auto="1"/>
      </top>
      <bottom style="thick">
        <color auto="1"/>
      </bottom>
      <diagonal/>
    </border>
    <border>
      <left style="thick">
        <color auto="1"/>
      </left>
      <right style="medium">
        <color auto="1"/>
      </right>
      <top/>
      <bottom/>
      <diagonal/>
    </border>
    <border>
      <left/>
      <right style="thick">
        <color auto="1"/>
      </right>
      <top/>
      <bottom/>
      <diagonal/>
    </border>
    <border>
      <left style="thin">
        <color auto="1"/>
      </left>
      <right style="thin">
        <color auto="1"/>
      </right>
      <top style="thick">
        <color auto="1"/>
      </top>
      <bottom style="thin">
        <color auto="1"/>
      </bottom>
      <diagonal/>
    </border>
    <border>
      <left style="thin">
        <color auto="1"/>
      </left>
      <right style="thick">
        <color auto="1"/>
      </right>
      <top style="medium">
        <color auto="1"/>
      </top>
      <bottom style="medium">
        <color auto="1"/>
      </bottom>
      <diagonal/>
    </border>
    <border>
      <left style="medium">
        <color auto="1"/>
      </left>
      <right style="thick">
        <color auto="1"/>
      </right>
      <top/>
      <bottom/>
      <diagonal/>
    </border>
    <border>
      <left/>
      <right/>
      <top style="medium">
        <color auto="1"/>
      </top>
      <bottom style="thick">
        <color auto="1"/>
      </bottom>
      <diagonal/>
    </border>
    <border>
      <left style="medium">
        <color auto="1"/>
      </left>
      <right style="medium">
        <color auto="1"/>
      </right>
      <top style="medium">
        <color auto="1"/>
      </top>
      <bottom style="thick">
        <color auto="1"/>
      </bottom>
      <diagonal/>
    </border>
    <border>
      <left style="medium">
        <color auto="1"/>
      </left>
      <right style="thick">
        <color auto="1"/>
      </right>
      <top style="medium">
        <color auto="1"/>
      </top>
      <bottom style="thick">
        <color auto="1"/>
      </bottom>
      <diagonal/>
    </border>
    <border>
      <left/>
      <right style="thin">
        <color auto="1"/>
      </right>
      <top style="thick">
        <color auto="1"/>
      </top>
      <bottom style="thin">
        <color auto="1"/>
      </bottom>
      <diagonal/>
    </border>
    <border>
      <left/>
      <right style="thin">
        <color auto="1"/>
      </right>
      <top style="thin">
        <color auto="1"/>
      </top>
      <bottom/>
      <diagonal/>
    </border>
    <border>
      <left/>
      <right style="thick">
        <color auto="1"/>
      </right>
      <top style="medium">
        <color auto="1"/>
      </top>
      <bottom style="medium">
        <color auto="1"/>
      </bottom>
      <diagonal/>
    </border>
    <border>
      <left/>
      <right style="thick">
        <color auto="1"/>
      </right>
      <top style="medium">
        <color auto="1"/>
      </top>
      <bottom style="thick">
        <color auto="1"/>
      </bottom>
      <diagonal/>
    </border>
    <border>
      <left/>
      <right style="thick">
        <color auto="1"/>
      </right>
      <top style="thin">
        <color auto="1"/>
      </top>
      <bottom/>
      <diagonal/>
    </border>
    <border>
      <left style="thick">
        <color auto="1"/>
      </left>
      <right style="thick">
        <color auto="1"/>
      </right>
      <top style="medium">
        <color auto="1"/>
      </top>
      <bottom style="medium">
        <color auto="1"/>
      </bottom>
      <diagonal/>
    </border>
    <border>
      <left style="thick">
        <color auto="1"/>
      </left>
      <right style="thick">
        <color auto="1"/>
      </right>
      <top style="medium">
        <color auto="1"/>
      </top>
      <bottom style="thick">
        <color auto="1"/>
      </bottom>
      <diagonal/>
    </border>
    <border>
      <left style="thin">
        <color auto="1"/>
      </left>
      <right style="thin">
        <color auto="1"/>
      </right>
      <top style="thin">
        <color auto="1"/>
      </top>
      <bottom style="thick">
        <color auto="1"/>
      </bottom>
      <diagonal/>
    </border>
    <border>
      <left style="thick">
        <color auto="1"/>
      </left>
      <right style="thin">
        <color auto="1"/>
      </right>
      <top/>
      <bottom style="thin">
        <color auto="1"/>
      </bottom>
      <diagonal/>
    </border>
    <border>
      <left style="thin">
        <color auto="1"/>
      </left>
      <right style="thick">
        <color auto="1"/>
      </right>
      <top/>
      <bottom style="thin">
        <color auto="1"/>
      </bottom>
      <diagonal/>
    </border>
    <border>
      <left style="thick">
        <color auto="1"/>
      </left>
      <right/>
      <top style="thick">
        <color auto="1"/>
      </top>
      <bottom style="thick">
        <color auto="1"/>
      </bottom>
      <diagonal/>
    </border>
    <border>
      <left style="thin">
        <color auto="1"/>
      </left>
      <right style="thin">
        <color auto="1"/>
      </right>
      <top style="thick">
        <color auto="1"/>
      </top>
      <bottom style="thick">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s>
  <cellStyleXfs count="36">
    <xf numFmtId="0" fontId="0" fillId="0" borderId="0"/>
    <xf numFmtId="9" fontId="1" fillId="0" borderId="0" applyFon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cellStyleXfs>
  <cellXfs count="206">
    <xf numFmtId="0" fontId="0" fillId="0" borderId="0" xfId="0"/>
    <xf numFmtId="0" fontId="4" fillId="7" borderId="0" xfId="0" applyFont="1" applyFill="1" applyAlignment="1">
      <alignment vertical="center"/>
    </xf>
    <xf numFmtId="0" fontId="4" fillId="2" borderId="0" xfId="0" applyFont="1" applyFill="1" applyAlignment="1">
      <alignment vertical="center"/>
    </xf>
    <xf numFmtId="0" fontId="5" fillId="2" borderId="0" xfId="0" applyFont="1" applyFill="1" applyAlignment="1">
      <alignment vertical="center"/>
    </xf>
    <xf numFmtId="0" fontId="5" fillId="2" borderId="0" xfId="0" applyFont="1" applyFill="1" applyAlignment="1">
      <alignment horizontal="center" vertical="center"/>
    </xf>
    <xf numFmtId="0" fontId="4" fillId="0" borderId="0" xfId="0" applyFont="1" applyAlignment="1">
      <alignment vertical="center"/>
    </xf>
    <xf numFmtId="0" fontId="4" fillId="2" borderId="0" xfId="0" applyFont="1" applyFill="1" applyAlignment="1">
      <alignment horizontal="center" vertical="center"/>
    </xf>
    <xf numFmtId="0" fontId="6" fillId="4" borderId="1" xfId="0" applyFont="1" applyFill="1" applyBorder="1" applyAlignment="1">
      <alignment horizontal="center" vertical="center"/>
    </xf>
    <xf numFmtId="0" fontId="7" fillId="5" borderId="1" xfId="0" applyFont="1" applyFill="1" applyBorder="1" applyAlignment="1">
      <alignment horizontal="center" vertical="center" wrapText="1"/>
    </xf>
    <xf numFmtId="0" fontId="4" fillId="3" borderId="1" xfId="0" applyFont="1" applyFill="1" applyBorder="1" applyAlignment="1">
      <alignment vertical="center"/>
    </xf>
    <xf numFmtId="164" fontId="8" fillId="2" borderId="1" xfId="0" applyNumberFormat="1" applyFont="1" applyFill="1" applyBorder="1" applyAlignment="1">
      <alignment horizontal="center" vertical="center"/>
    </xf>
    <xf numFmtId="0" fontId="8" fillId="2" borderId="1" xfId="0" applyFont="1" applyFill="1" applyBorder="1" applyAlignment="1">
      <alignment horizontal="center" vertical="center"/>
    </xf>
    <xf numFmtId="164" fontId="9" fillId="6" borderId="1" xfId="0" applyNumberFormat="1" applyFont="1" applyFill="1" applyBorder="1" applyAlignment="1">
      <alignment horizontal="center" vertical="center"/>
    </xf>
    <xf numFmtId="0" fontId="10" fillId="5" borderId="2" xfId="0" applyFont="1" applyFill="1" applyBorder="1" applyAlignment="1">
      <alignment horizontal="center" vertical="center"/>
    </xf>
    <xf numFmtId="0" fontId="10" fillId="6" borderId="3" xfId="0" applyFont="1" applyFill="1" applyBorder="1" applyAlignment="1">
      <alignment horizontal="center" vertical="center"/>
    </xf>
    <xf numFmtId="0" fontId="10" fillId="5" borderId="4" xfId="0" applyFont="1" applyFill="1" applyBorder="1" applyAlignment="1">
      <alignment horizontal="center" vertical="center"/>
    </xf>
    <xf numFmtId="0" fontId="6" fillId="5" borderId="1" xfId="0" applyFont="1" applyFill="1" applyBorder="1" applyAlignment="1">
      <alignment horizontal="center" vertical="center"/>
    </xf>
    <xf numFmtId="165" fontId="11" fillId="2" borderId="1" xfId="0" applyNumberFormat="1" applyFont="1" applyFill="1" applyBorder="1" applyAlignment="1">
      <alignment horizontal="center" vertical="center"/>
    </xf>
    <xf numFmtId="0" fontId="11" fillId="2" borderId="1" xfId="0" applyFont="1" applyFill="1" applyBorder="1" applyAlignment="1">
      <alignment horizontal="center" vertical="center"/>
    </xf>
    <xf numFmtId="165" fontId="12" fillId="6" borderId="1" xfId="0" applyNumberFormat="1" applyFont="1" applyFill="1" applyBorder="1" applyAlignment="1">
      <alignment horizontal="center" vertical="center"/>
    </xf>
    <xf numFmtId="10" fontId="4" fillId="2" borderId="0" xfId="1" applyNumberFormat="1" applyFont="1" applyFill="1" applyAlignment="1">
      <alignment horizontal="center" vertical="center"/>
    </xf>
    <xf numFmtId="0" fontId="4" fillId="7" borderId="0" xfId="0" applyFont="1" applyFill="1" applyAlignment="1">
      <alignment horizontal="center" vertical="center"/>
    </xf>
    <xf numFmtId="0" fontId="4" fillId="0" borderId="0" xfId="0" applyFont="1" applyAlignment="1">
      <alignment horizontal="center" vertical="center"/>
    </xf>
    <xf numFmtId="0" fontId="4" fillId="2" borderId="0" xfId="0" applyFont="1" applyFill="1" applyAlignment="1">
      <alignment vertical="center" wrapText="1"/>
    </xf>
    <xf numFmtId="0" fontId="16" fillId="2" borderId="6" xfId="0" applyFont="1" applyFill="1" applyBorder="1" applyAlignment="1">
      <alignment vertical="center"/>
    </xf>
    <xf numFmtId="0" fontId="4" fillId="2" borderId="6" xfId="0" applyFont="1" applyFill="1" applyBorder="1" applyAlignment="1">
      <alignment vertical="center"/>
    </xf>
    <xf numFmtId="0" fontId="4" fillId="2" borderId="6" xfId="0" applyFont="1" applyFill="1" applyBorder="1" applyAlignment="1">
      <alignment horizontal="left" vertical="center"/>
    </xf>
    <xf numFmtId="0" fontId="15" fillId="2" borderId="6" xfId="0" applyNumberFormat="1" applyFont="1" applyFill="1" applyBorder="1" applyAlignment="1">
      <alignment horizontal="left" vertical="center" wrapText="1"/>
    </xf>
    <xf numFmtId="164" fontId="8" fillId="2" borderId="6" xfId="0" applyNumberFormat="1" applyFont="1" applyFill="1" applyBorder="1" applyAlignment="1">
      <alignment vertical="center"/>
    </xf>
    <xf numFmtId="164" fontId="8" fillId="2" borderId="6" xfId="0" applyNumberFormat="1" applyFont="1" applyFill="1" applyBorder="1" applyAlignment="1">
      <alignment vertical="center" wrapText="1"/>
    </xf>
    <xf numFmtId="0" fontId="13" fillId="3" borderId="6" xfId="0" applyFont="1" applyFill="1" applyBorder="1" applyAlignment="1">
      <alignment vertical="center"/>
    </xf>
    <xf numFmtId="0" fontId="4" fillId="2" borderId="6" xfId="0" applyFont="1" applyFill="1" applyBorder="1" applyAlignment="1">
      <alignment horizontal="right" vertical="center"/>
    </xf>
    <xf numFmtId="0" fontId="4" fillId="2" borderId="6" xfId="0" applyFont="1" applyFill="1" applyBorder="1" applyAlignment="1">
      <alignment vertical="center" wrapText="1"/>
    </xf>
    <xf numFmtId="0" fontId="6" fillId="3" borderId="6" xfId="0" applyFont="1" applyFill="1" applyBorder="1" applyAlignment="1">
      <alignment vertical="center"/>
    </xf>
    <xf numFmtId="0" fontId="2" fillId="2" borderId="7" xfId="16" applyFill="1" applyBorder="1" applyAlignment="1">
      <alignment horizontal="center" vertical="center"/>
    </xf>
    <xf numFmtId="0" fontId="6" fillId="9" borderId="8" xfId="0" applyFont="1" applyFill="1" applyBorder="1" applyAlignment="1">
      <alignment horizontal="center" vertical="center"/>
    </xf>
    <xf numFmtId="0" fontId="4" fillId="6" borderId="9" xfId="0" applyFont="1" applyFill="1" applyBorder="1" applyAlignment="1">
      <alignment vertical="center"/>
    </xf>
    <xf numFmtId="0" fontId="4" fillId="6" borderId="13" xfId="0" applyFont="1" applyFill="1" applyBorder="1" applyAlignment="1">
      <alignment vertical="center"/>
    </xf>
    <xf numFmtId="0" fontId="4" fillId="2" borderId="9" xfId="0" applyFont="1" applyFill="1" applyBorder="1" applyAlignment="1">
      <alignment vertical="center"/>
    </xf>
    <xf numFmtId="0" fontId="4" fillId="2" borderId="9" xfId="0" applyFont="1" applyFill="1" applyBorder="1" applyAlignment="1">
      <alignment horizontal="left" vertical="center"/>
    </xf>
    <xf numFmtId="0" fontId="4" fillId="2" borderId="9" xfId="0" applyNumberFormat="1" applyFont="1" applyFill="1" applyBorder="1" applyAlignment="1">
      <alignment horizontal="left" vertical="center" wrapText="1"/>
    </xf>
    <xf numFmtId="164" fontId="8" fillId="2" borderId="9" xfId="0" applyNumberFormat="1" applyFont="1" applyFill="1" applyBorder="1" applyAlignment="1">
      <alignment vertical="center"/>
    </xf>
    <xf numFmtId="164" fontId="8" fillId="2" borderId="9" xfId="0" applyNumberFormat="1" applyFont="1" applyFill="1" applyBorder="1" applyAlignment="1">
      <alignment vertical="center" wrapText="1"/>
    </xf>
    <xf numFmtId="165" fontId="14" fillId="2" borderId="9" xfId="0" applyNumberFormat="1" applyFont="1" applyFill="1" applyBorder="1" applyAlignment="1">
      <alignment vertical="center" wrapText="1"/>
    </xf>
    <xf numFmtId="0" fontId="13" fillId="3" borderId="9" xfId="0" applyFont="1" applyFill="1" applyBorder="1" applyAlignment="1">
      <alignment vertical="center"/>
    </xf>
    <xf numFmtId="0" fontId="4" fillId="2" borderId="9" xfId="0" applyFont="1" applyFill="1" applyBorder="1" applyAlignment="1">
      <alignment horizontal="right" vertical="center"/>
    </xf>
    <xf numFmtId="0" fontId="4" fillId="2" borderId="9" xfId="0" applyFont="1" applyFill="1" applyBorder="1" applyAlignment="1">
      <alignment vertical="center" wrapText="1"/>
    </xf>
    <xf numFmtId="0" fontId="6" fillId="3" borderId="9" xfId="0" applyFont="1" applyFill="1" applyBorder="1" applyAlignment="1">
      <alignment vertical="center"/>
    </xf>
    <xf numFmtId="0" fontId="15" fillId="2" borderId="9" xfId="0" applyNumberFormat="1" applyFont="1" applyFill="1" applyBorder="1" applyAlignment="1">
      <alignment horizontal="left" vertical="center" wrapText="1"/>
    </xf>
    <xf numFmtId="165" fontId="11" fillId="8" borderId="9" xfId="0" applyNumberFormat="1" applyFont="1" applyFill="1" applyBorder="1" applyAlignment="1">
      <alignment vertical="center"/>
    </xf>
    <xf numFmtId="165" fontId="11" fillId="8" borderId="6" xfId="0" applyNumberFormat="1" applyFont="1" applyFill="1" applyBorder="1" applyAlignment="1">
      <alignment vertical="center"/>
    </xf>
    <xf numFmtId="0" fontId="4" fillId="3" borderId="9" xfId="0" applyFont="1" applyFill="1" applyBorder="1" applyAlignment="1">
      <alignment vertical="center" wrapText="1"/>
    </xf>
    <xf numFmtId="0" fontId="4" fillId="3" borderId="6" xfId="0" applyFont="1" applyFill="1" applyBorder="1" applyAlignment="1">
      <alignment vertical="center" wrapText="1"/>
    </xf>
    <xf numFmtId="0" fontId="4" fillId="3" borderId="9" xfId="0" applyFont="1" applyFill="1" applyBorder="1" applyAlignment="1">
      <alignment vertical="center"/>
    </xf>
    <xf numFmtId="0" fontId="4" fillId="3" borderId="6" xfId="0" applyFont="1" applyFill="1" applyBorder="1" applyAlignment="1">
      <alignment vertical="center"/>
    </xf>
    <xf numFmtId="0" fontId="15" fillId="3" borderId="6" xfId="0" applyNumberFormat="1" applyFont="1" applyFill="1" applyBorder="1" applyAlignment="1">
      <alignment horizontal="left" vertical="center" wrapText="1"/>
    </xf>
    <xf numFmtId="164" fontId="8" fillId="3" borderId="6" xfId="0" applyNumberFormat="1" applyFont="1" applyFill="1" applyBorder="1" applyAlignment="1">
      <alignment vertical="center"/>
    </xf>
    <xf numFmtId="164" fontId="8" fillId="3" borderId="6" xfId="0" applyNumberFormat="1" applyFont="1" applyFill="1" applyBorder="1" applyAlignment="1">
      <alignment vertical="center" wrapText="1"/>
    </xf>
    <xf numFmtId="165" fontId="14" fillId="3" borderId="6" xfId="0" applyNumberFormat="1" applyFont="1" applyFill="1" applyBorder="1" applyAlignment="1">
      <alignment vertical="center" wrapText="1"/>
    </xf>
    <xf numFmtId="165" fontId="14" fillId="3" borderId="9" xfId="0" applyNumberFormat="1" applyFont="1" applyFill="1" applyBorder="1" applyAlignment="1">
      <alignment vertical="center" wrapText="1"/>
    </xf>
    <xf numFmtId="0" fontId="4" fillId="2" borderId="0" xfId="0" applyFont="1" applyFill="1" applyAlignment="1">
      <alignment horizontal="left"/>
    </xf>
    <xf numFmtId="0" fontId="4" fillId="2" borderId="0" xfId="0" applyFont="1" applyFill="1" applyAlignment="1">
      <alignment horizontal="center"/>
    </xf>
    <xf numFmtId="0" fontId="4" fillId="0" borderId="0" xfId="0" applyFont="1" applyAlignment="1">
      <alignment horizontal="center"/>
    </xf>
    <xf numFmtId="164" fontId="8" fillId="2" borderId="14" xfId="0" applyNumberFormat="1" applyFont="1" applyFill="1" applyBorder="1" applyAlignment="1">
      <alignment horizontal="center"/>
    </xf>
    <xf numFmtId="0" fontId="4" fillId="3" borderId="14" xfId="0" applyFont="1" applyFill="1" applyBorder="1" applyAlignment="1">
      <alignment horizontal="center"/>
    </xf>
    <xf numFmtId="0" fontId="4" fillId="4" borderId="14" xfId="0" applyFont="1" applyFill="1" applyBorder="1" applyAlignment="1">
      <alignment horizontal="center"/>
    </xf>
    <xf numFmtId="0" fontId="17" fillId="2" borderId="0" xfId="0" applyFont="1" applyFill="1" applyAlignment="1">
      <alignment horizontal="center"/>
    </xf>
    <xf numFmtId="0" fontId="18" fillId="2" borderId="0" xfId="0" applyFont="1" applyFill="1" applyAlignment="1">
      <alignment horizontal="left"/>
    </xf>
    <xf numFmtId="0" fontId="18" fillId="2" borderId="0" xfId="0" applyFont="1" applyFill="1" applyAlignment="1">
      <alignment horizontal="center"/>
    </xf>
    <xf numFmtId="0" fontId="19" fillId="2" borderId="0" xfId="0" applyFont="1" applyFill="1" applyAlignment="1">
      <alignment horizontal="left"/>
    </xf>
    <xf numFmtId="0" fontId="4" fillId="2" borderId="15" xfId="0" applyFont="1" applyFill="1" applyBorder="1" applyAlignment="1">
      <alignment horizontal="left"/>
    </xf>
    <xf numFmtId="0" fontId="4" fillId="2" borderId="16" xfId="0" applyFont="1" applyFill="1" applyBorder="1" applyAlignment="1">
      <alignment horizontal="center"/>
    </xf>
    <xf numFmtId="0" fontId="4" fillId="2" borderId="17" xfId="0" applyFont="1" applyFill="1" applyBorder="1" applyAlignment="1">
      <alignment horizontal="right"/>
    </xf>
    <xf numFmtId="166" fontId="11" fillId="2" borderId="18" xfId="0" applyNumberFormat="1" applyFont="1" applyFill="1" applyBorder="1" applyAlignment="1">
      <alignment horizontal="center"/>
    </xf>
    <xf numFmtId="0" fontId="4" fillId="10" borderId="0" xfId="0" applyFont="1" applyFill="1" applyAlignment="1">
      <alignment horizontal="center"/>
    </xf>
    <xf numFmtId="0" fontId="9" fillId="8" borderId="19" xfId="0" applyFont="1" applyFill="1" applyBorder="1" applyAlignment="1">
      <alignment horizontal="center"/>
    </xf>
    <xf numFmtId="0" fontId="12" fillId="8" borderId="20" xfId="0" applyFont="1" applyFill="1" applyBorder="1" applyAlignment="1">
      <alignment horizontal="center"/>
    </xf>
    <xf numFmtId="165" fontId="11" fillId="2" borderId="22" xfId="0" applyNumberFormat="1" applyFont="1" applyFill="1" applyBorder="1" applyAlignment="1">
      <alignment horizontal="center"/>
    </xf>
    <xf numFmtId="0" fontId="20" fillId="2" borderId="0" xfId="0" applyFont="1" applyFill="1" applyAlignment="1">
      <alignment horizontal="center"/>
    </xf>
    <xf numFmtId="9" fontId="6" fillId="8" borderId="0" xfId="0" applyNumberFormat="1" applyFont="1" applyFill="1" applyBorder="1" applyAlignment="1">
      <alignment horizontal="center"/>
    </xf>
    <xf numFmtId="0" fontId="6" fillId="4" borderId="26" xfId="0" applyFont="1" applyFill="1" applyBorder="1" applyAlignment="1">
      <alignment horizontal="center"/>
    </xf>
    <xf numFmtId="0" fontId="6" fillId="4" borderId="19" xfId="0" applyFont="1" applyFill="1" applyBorder="1" applyAlignment="1">
      <alignment horizontal="center"/>
    </xf>
    <xf numFmtId="0" fontId="21" fillId="2" borderId="0" xfId="0" applyFont="1" applyFill="1" applyAlignment="1">
      <alignment horizontal="right"/>
    </xf>
    <xf numFmtId="0" fontId="21" fillId="10" borderId="0" xfId="0" applyFont="1" applyFill="1" applyAlignment="1">
      <alignment horizontal="right"/>
    </xf>
    <xf numFmtId="0" fontId="21" fillId="0" borderId="0" xfId="0" applyFont="1" applyAlignment="1">
      <alignment horizontal="right"/>
    </xf>
    <xf numFmtId="0" fontId="4" fillId="3" borderId="21" xfId="0" applyFont="1" applyFill="1" applyBorder="1" applyAlignment="1">
      <alignment horizontal="left"/>
    </xf>
    <xf numFmtId="164" fontId="4" fillId="2" borderId="0" xfId="0" applyNumberFormat="1" applyFont="1" applyFill="1" applyAlignment="1">
      <alignment horizontal="left"/>
    </xf>
    <xf numFmtId="164" fontId="9" fillId="8" borderId="14" xfId="0" applyNumberFormat="1" applyFont="1" applyFill="1" applyBorder="1" applyAlignment="1">
      <alignment horizontal="center"/>
    </xf>
    <xf numFmtId="165" fontId="11" fillId="8" borderId="22" xfId="0" applyNumberFormat="1" applyFont="1" applyFill="1" applyBorder="1" applyAlignment="1">
      <alignment horizontal="center"/>
    </xf>
    <xf numFmtId="0" fontId="6" fillId="4" borderId="21" xfId="0" applyFont="1" applyFill="1" applyBorder="1" applyAlignment="1">
      <alignment horizontal="left"/>
    </xf>
    <xf numFmtId="0" fontId="22" fillId="2" borderId="0" xfId="0" applyFont="1" applyFill="1" applyAlignment="1">
      <alignment horizontal="center"/>
    </xf>
    <xf numFmtId="0" fontId="12" fillId="8" borderId="30" xfId="0" applyFont="1" applyFill="1" applyBorder="1" applyAlignment="1">
      <alignment horizontal="center"/>
    </xf>
    <xf numFmtId="0" fontId="12" fillId="8" borderId="31" xfId="0" applyFont="1" applyFill="1" applyBorder="1" applyAlignment="1">
      <alignment horizontal="center"/>
    </xf>
    <xf numFmtId="0" fontId="9" fillId="8" borderId="35" xfId="0" applyFont="1" applyFill="1" applyBorder="1" applyAlignment="1">
      <alignment horizontal="center"/>
    </xf>
    <xf numFmtId="0" fontId="9" fillId="8" borderId="31" xfId="0" applyFont="1" applyFill="1" applyBorder="1" applyAlignment="1">
      <alignment horizontal="center"/>
    </xf>
    <xf numFmtId="0" fontId="6" fillId="4" borderId="35" xfId="0" applyFont="1" applyFill="1" applyBorder="1" applyAlignment="1">
      <alignment horizontal="center"/>
    </xf>
    <xf numFmtId="0" fontId="6" fillId="4" borderId="31" xfId="0" applyFont="1" applyFill="1" applyBorder="1" applyAlignment="1">
      <alignment horizontal="center"/>
    </xf>
    <xf numFmtId="0" fontId="4" fillId="3" borderId="36" xfId="0" applyFont="1" applyFill="1" applyBorder="1" applyAlignment="1">
      <alignment horizontal="left"/>
    </xf>
    <xf numFmtId="0" fontId="4" fillId="3" borderId="33" xfId="0" applyFont="1" applyFill="1" applyBorder="1" applyAlignment="1">
      <alignment horizontal="center"/>
    </xf>
    <xf numFmtId="0" fontId="6" fillId="4" borderId="37" xfId="0" applyFont="1" applyFill="1" applyBorder="1" applyAlignment="1">
      <alignment horizontal="left"/>
    </xf>
    <xf numFmtId="0" fontId="4" fillId="4" borderId="34" xfId="0" applyFont="1" applyFill="1" applyBorder="1" applyAlignment="1">
      <alignment horizontal="center"/>
    </xf>
    <xf numFmtId="164" fontId="18" fillId="2" borderId="0" xfId="0" applyNumberFormat="1" applyFont="1" applyFill="1" applyAlignment="1">
      <alignment horizontal="center"/>
    </xf>
    <xf numFmtId="164" fontId="4" fillId="2" borderId="0" xfId="0" applyNumberFormat="1" applyFont="1" applyFill="1" applyAlignment="1">
      <alignment horizontal="center"/>
    </xf>
    <xf numFmtId="0" fontId="18" fillId="2" borderId="13" xfId="0" applyFont="1" applyFill="1" applyBorder="1" applyAlignment="1">
      <alignment horizontal="center" vertical="center"/>
    </xf>
    <xf numFmtId="0" fontId="23" fillId="2" borderId="0" xfId="0" applyFont="1" applyFill="1" applyAlignment="1">
      <alignment horizontal="left"/>
    </xf>
    <xf numFmtId="0" fontId="6" fillId="8" borderId="43" xfId="0" applyFont="1" applyFill="1" applyBorder="1" applyAlignment="1">
      <alignment horizontal="center"/>
    </xf>
    <xf numFmtId="0" fontId="6" fillId="4" borderId="45" xfId="0" applyFont="1" applyFill="1" applyBorder="1" applyAlignment="1">
      <alignment horizontal="center"/>
    </xf>
    <xf numFmtId="0" fontId="9" fillId="8" borderId="45" xfId="0" applyFont="1" applyFill="1" applyBorder="1" applyAlignment="1">
      <alignment horizontal="center"/>
    </xf>
    <xf numFmtId="0" fontId="6" fillId="4" borderId="51" xfId="0" applyFont="1" applyFill="1" applyBorder="1" applyAlignment="1">
      <alignment horizontal="center"/>
    </xf>
    <xf numFmtId="0" fontId="6" fillId="4" borderId="53" xfId="0" applyFont="1" applyFill="1" applyBorder="1" applyAlignment="1">
      <alignment horizontal="center"/>
    </xf>
    <xf numFmtId="0" fontId="6" fillId="8" borderId="44" xfId="0" applyFont="1" applyFill="1" applyBorder="1" applyAlignment="1">
      <alignment horizontal="center"/>
    </xf>
    <xf numFmtId="0" fontId="6" fillId="4" borderId="54" xfId="0" applyFont="1" applyFill="1" applyBorder="1" applyAlignment="1">
      <alignment horizontal="center"/>
    </xf>
    <xf numFmtId="0" fontId="6" fillId="4" borderId="5" xfId="0" applyFont="1" applyFill="1" applyBorder="1" applyAlignment="1">
      <alignment horizontal="center"/>
    </xf>
    <xf numFmtId="0" fontId="4" fillId="3" borderId="6" xfId="0" applyFont="1" applyFill="1" applyBorder="1" applyAlignment="1">
      <alignment horizontal="center"/>
    </xf>
    <xf numFmtId="0" fontId="4" fillId="3" borderId="55" xfId="0" applyFont="1" applyFill="1" applyBorder="1" applyAlignment="1">
      <alignment horizontal="center"/>
    </xf>
    <xf numFmtId="0" fontId="6" fillId="4" borderId="8" xfId="0" applyFont="1" applyFill="1" applyBorder="1" applyAlignment="1">
      <alignment horizontal="center"/>
    </xf>
    <xf numFmtId="0" fontId="4" fillId="3" borderId="9" xfId="0" applyFont="1" applyFill="1" applyBorder="1" applyAlignment="1">
      <alignment horizontal="left"/>
    </xf>
    <xf numFmtId="0" fontId="4" fillId="3" borderId="10" xfId="0" applyFont="1" applyFill="1" applyBorder="1" applyAlignment="1">
      <alignment horizontal="left"/>
    </xf>
    <xf numFmtId="0" fontId="6" fillId="4" borderId="56" xfId="0" applyFont="1" applyFill="1" applyBorder="1" applyAlignment="1">
      <alignment horizontal="center"/>
    </xf>
    <xf numFmtId="0" fontId="6" fillId="8" borderId="11" xfId="0" applyFont="1" applyFill="1" applyBorder="1" applyAlignment="1">
      <alignment horizontal="center"/>
    </xf>
    <xf numFmtId="0" fontId="6" fillId="4" borderId="57" xfId="0" applyFont="1" applyFill="1" applyBorder="1" applyAlignment="1">
      <alignment horizontal="center"/>
    </xf>
    <xf numFmtId="0" fontId="4" fillId="3" borderId="36" xfId="0" applyFont="1" applyFill="1" applyBorder="1" applyAlignment="1">
      <alignment horizontal="center"/>
    </xf>
    <xf numFmtId="0" fontId="6" fillId="4" borderId="37" xfId="0" applyFont="1" applyFill="1" applyBorder="1" applyAlignment="1">
      <alignment horizontal="center"/>
    </xf>
    <xf numFmtId="0" fontId="4" fillId="2" borderId="59" xfId="0" applyFont="1" applyFill="1" applyBorder="1" applyAlignment="1">
      <alignment horizontal="center"/>
    </xf>
    <xf numFmtId="0" fontId="4" fillId="2" borderId="36" xfId="0" applyFont="1" applyFill="1" applyBorder="1" applyAlignment="1">
      <alignment horizontal="center"/>
    </xf>
    <xf numFmtId="0" fontId="4" fillId="2" borderId="37" xfId="0" applyFont="1" applyFill="1" applyBorder="1" applyAlignment="1">
      <alignment horizontal="center"/>
    </xf>
    <xf numFmtId="0" fontId="6" fillId="4" borderId="61" xfId="0" applyFont="1" applyFill="1" applyBorder="1" applyAlignment="1">
      <alignment horizontal="center"/>
    </xf>
    <xf numFmtId="0" fontId="9" fillId="8" borderId="62" xfId="0" applyFont="1" applyFill="1" applyBorder="1" applyAlignment="1">
      <alignment horizontal="center"/>
    </xf>
    <xf numFmtId="0" fontId="12" fillId="8" borderId="41" xfId="0" applyFont="1" applyFill="1" applyBorder="1" applyAlignment="1">
      <alignment horizontal="center"/>
    </xf>
    <xf numFmtId="0" fontId="4" fillId="6" borderId="10" xfId="0" applyFont="1" applyFill="1" applyBorder="1" applyAlignment="1">
      <alignment horizontal="center" vertical="center"/>
    </xf>
    <xf numFmtId="0" fontId="4" fillId="6" borderId="11" xfId="0" applyFont="1" applyFill="1" applyBorder="1" applyAlignment="1">
      <alignment horizontal="center" vertical="center"/>
    </xf>
    <xf numFmtId="0" fontId="4" fillId="6" borderId="12" xfId="0" applyFont="1" applyFill="1" applyBorder="1" applyAlignment="1">
      <alignment horizontal="center" vertical="center"/>
    </xf>
    <xf numFmtId="0" fontId="24" fillId="4" borderId="8" xfId="0" applyFont="1" applyFill="1" applyBorder="1" applyAlignment="1">
      <alignment horizontal="center" vertical="center"/>
    </xf>
    <xf numFmtId="0" fontId="24" fillId="4" borderId="5" xfId="0" applyFont="1" applyFill="1" applyBorder="1" applyAlignment="1">
      <alignment horizontal="center" vertical="center"/>
    </xf>
    <xf numFmtId="0" fontId="25" fillId="3" borderId="0" xfId="0" applyFont="1" applyFill="1"/>
    <xf numFmtId="0" fontId="25" fillId="2" borderId="14" xfId="0" applyFont="1" applyFill="1" applyBorder="1" applyAlignment="1">
      <alignment horizontal="center"/>
    </xf>
    <xf numFmtId="0" fontId="25" fillId="3" borderId="0" xfId="0" applyFont="1" applyFill="1" applyAlignment="1">
      <alignment horizontal="right"/>
    </xf>
    <xf numFmtId="0" fontId="0" fillId="0" borderId="0" xfId="0" applyAlignment="1">
      <alignment horizontal="right"/>
    </xf>
    <xf numFmtId="0" fontId="27" fillId="3" borderId="0" xfId="0" applyFont="1" applyFill="1"/>
    <xf numFmtId="0" fontId="25" fillId="3" borderId="14" xfId="0" applyFont="1" applyFill="1" applyBorder="1" applyAlignment="1">
      <alignment horizontal="center"/>
    </xf>
    <xf numFmtId="0" fontId="0" fillId="3" borderId="0" xfId="0" applyFill="1"/>
    <xf numFmtId="0" fontId="0" fillId="3" borderId="0" xfId="0" applyFill="1" applyAlignment="1">
      <alignment horizontal="right"/>
    </xf>
    <xf numFmtId="0" fontId="25" fillId="2" borderId="26" xfId="0" applyFont="1" applyFill="1" applyBorder="1" applyAlignment="1">
      <alignment horizontal="center"/>
    </xf>
    <xf numFmtId="0" fontId="25" fillId="2" borderId="19" xfId="0" applyFont="1" applyFill="1" applyBorder="1" applyAlignment="1">
      <alignment horizontal="center"/>
    </xf>
    <xf numFmtId="0" fontId="25" fillId="2" borderId="20" xfId="0" applyFont="1" applyFill="1" applyBorder="1" applyAlignment="1">
      <alignment horizontal="center"/>
    </xf>
    <xf numFmtId="0" fontId="25" fillId="2" borderId="21" xfId="0" applyFont="1" applyFill="1" applyBorder="1" applyAlignment="1">
      <alignment horizontal="center"/>
    </xf>
    <xf numFmtId="0" fontId="25" fillId="2" borderId="22" xfId="0" applyFont="1" applyFill="1" applyBorder="1" applyAlignment="1">
      <alignment horizontal="center"/>
    </xf>
    <xf numFmtId="0" fontId="25" fillId="3" borderId="22" xfId="0" applyFont="1" applyFill="1" applyBorder="1" applyAlignment="1">
      <alignment horizontal="center"/>
    </xf>
    <xf numFmtId="0" fontId="28" fillId="9" borderId="63" xfId="0" applyFont="1" applyFill="1" applyBorder="1" applyAlignment="1">
      <alignment horizontal="center"/>
    </xf>
    <xf numFmtId="0" fontId="28" fillId="9" borderId="16" xfId="0" applyFont="1" applyFill="1" applyBorder="1" applyAlignment="1">
      <alignment horizontal="center"/>
    </xf>
    <xf numFmtId="0" fontId="26" fillId="9" borderId="63" xfId="0" applyFont="1" applyFill="1" applyBorder="1" applyAlignment="1">
      <alignment horizontal="right"/>
    </xf>
    <xf numFmtId="0" fontId="26" fillId="9" borderId="28" xfId="0" applyFont="1" applyFill="1" applyBorder="1" applyAlignment="1">
      <alignment horizontal="right"/>
    </xf>
    <xf numFmtId="0" fontId="25" fillId="2" borderId="65" xfId="0" applyFont="1" applyFill="1" applyBorder="1" applyAlignment="1">
      <alignment horizontal="center"/>
    </xf>
    <xf numFmtId="0" fontId="25" fillId="3" borderId="27" xfId="0" applyFont="1" applyFill="1" applyBorder="1" applyAlignment="1">
      <alignment horizontal="center"/>
    </xf>
    <xf numFmtId="0" fontId="25" fillId="2" borderId="27" xfId="0" applyFont="1" applyFill="1" applyBorder="1" applyAlignment="1">
      <alignment horizontal="center"/>
    </xf>
    <xf numFmtId="0" fontId="25" fillId="3" borderId="66" xfId="0" applyFont="1" applyFill="1" applyBorder="1" applyAlignment="1">
      <alignment horizontal="center"/>
    </xf>
    <xf numFmtId="0" fontId="25" fillId="9" borderId="67" xfId="0" applyFont="1" applyFill="1" applyBorder="1" applyAlignment="1">
      <alignment horizontal="right"/>
    </xf>
    <xf numFmtId="0" fontId="25" fillId="9" borderId="68" xfId="0" applyFont="1" applyFill="1" applyBorder="1"/>
    <xf numFmtId="0" fontId="25" fillId="9" borderId="69" xfId="0" applyFont="1" applyFill="1" applyBorder="1"/>
    <xf numFmtId="0" fontId="25" fillId="9" borderId="70" xfId="0" applyFont="1" applyFill="1" applyBorder="1" applyAlignment="1">
      <alignment horizontal="right"/>
    </xf>
    <xf numFmtId="0" fontId="25" fillId="9" borderId="0" xfId="0" applyFont="1" applyFill="1" applyBorder="1"/>
    <xf numFmtId="0" fontId="25" fillId="9" borderId="44" xfId="0" applyFont="1" applyFill="1" applyBorder="1"/>
    <xf numFmtId="0" fontId="25" fillId="9" borderId="71" xfId="0" applyFont="1" applyFill="1" applyBorder="1" applyAlignment="1">
      <alignment horizontal="right"/>
    </xf>
    <xf numFmtId="0" fontId="25" fillId="9" borderId="72" xfId="0" applyFont="1" applyFill="1" applyBorder="1"/>
    <xf numFmtId="0" fontId="25" fillId="9" borderId="73" xfId="0" applyFont="1" applyFill="1" applyBorder="1"/>
    <xf numFmtId="0" fontId="29" fillId="6" borderId="64" xfId="0" applyFont="1" applyFill="1" applyBorder="1" applyAlignment="1">
      <alignment horizontal="center"/>
    </xf>
    <xf numFmtId="0" fontId="30" fillId="6" borderId="64" xfId="0" applyFont="1" applyFill="1" applyBorder="1" applyAlignment="1">
      <alignment horizontal="center"/>
    </xf>
    <xf numFmtId="0" fontId="31" fillId="6" borderId="64" xfId="0" applyFont="1" applyFill="1" applyBorder="1" applyAlignment="1">
      <alignment horizontal="center"/>
    </xf>
    <xf numFmtId="0" fontId="32" fillId="6" borderId="64" xfId="0" applyFont="1" applyFill="1" applyBorder="1" applyAlignment="1">
      <alignment horizontal="center"/>
    </xf>
    <xf numFmtId="0" fontId="33" fillId="6" borderId="18" xfId="0" applyFont="1" applyFill="1" applyBorder="1" applyAlignment="1">
      <alignment horizontal="center"/>
    </xf>
    <xf numFmtId="164" fontId="34" fillId="2" borderId="25" xfId="0" applyNumberFormat="1" applyFont="1" applyFill="1" applyBorder="1" applyAlignment="1">
      <alignment horizontal="center"/>
    </xf>
    <xf numFmtId="164" fontId="34" fillId="2" borderId="14" xfId="0" applyNumberFormat="1" applyFont="1" applyFill="1" applyBorder="1" applyAlignment="1">
      <alignment horizontal="center"/>
    </xf>
    <xf numFmtId="165" fontId="35" fillId="2" borderId="14" xfId="0" applyNumberFormat="1" applyFont="1" applyFill="1" applyBorder="1" applyAlignment="1">
      <alignment horizontal="center"/>
    </xf>
    <xf numFmtId="165" fontId="35" fillId="2" borderId="33" xfId="0" applyNumberFormat="1" applyFont="1" applyFill="1" applyBorder="1" applyAlignment="1">
      <alignment horizontal="center"/>
    </xf>
    <xf numFmtId="164" fontId="34" fillId="2" borderId="52" xfId="0" applyNumberFormat="1" applyFont="1" applyFill="1" applyBorder="1" applyAlignment="1">
      <alignment horizontal="center"/>
    </xf>
    <xf numFmtId="165" fontId="35" fillId="2" borderId="27" xfId="0" applyNumberFormat="1" applyFont="1" applyFill="1" applyBorder="1" applyAlignment="1">
      <alignment horizontal="center"/>
    </xf>
    <xf numFmtId="165" fontId="35" fillId="2" borderId="39" xfId="0" applyNumberFormat="1" applyFont="1" applyFill="1" applyBorder="1" applyAlignment="1">
      <alignment horizontal="center"/>
    </xf>
    <xf numFmtId="0" fontId="7" fillId="4" borderId="29" xfId="0" applyFont="1" applyFill="1" applyBorder="1" applyAlignment="1">
      <alignment horizontal="center"/>
    </xf>
    <xf numFmtId="164" fontId="36" fillId="4" borderId="24" xfId="0" applyNumberFormat="1" applyFont="1" applyFill="1" applyBorder="1" applyAlignment="1">
      <alignment horizontal="center"/>
    </xf>
    <xf numFmtId="0" fontId="7" fillId="4" borderId="24" xfId="0" applyFont="1" applyFill="1" applyBorder="1" applyAlignment="1">
      <alignment horizontal="center"/>
    </xf>
    <xf numFmtId="165" fontId="37" fillId="4" borderId="46" xfId="0" applyNumberFormat="1" applyFont="1" applyFill="1" applyBorder="1" applyAlignment="1">
      <alignment horizontal="center"/>
    </xf>
    <xf numFmtId="9" fontId="7" fillId="8" borderId="0" xfId="0" applyNumberFormat="1" applyFont="1" applyFill="1" applyBorder="1" applyAlignment="1">
      <alignment horizontal="center"/>
    </xf>
    <xf numFmtId="164" fontId="36" fillId="8" borderId="28" xfId="0" applyNumberFormat="1" applyFont="1" applyFill="1" applyBorder="1" applyAlignment="1">
      <alignment horizontal="center"/>
    </xf>
    <xf numFmtId="0" fontId="7" fillId="8" borderId="0" xfId="0" applyFont="1" applyFill="1" applyBorder="1" applyAlignment="1">
      <alignment horizontal="center"/>
    </xf>
    <xf numFmtId="165" fontId="37" fillId="8" borderId="47" xfId="0" applyNumberFormat="1" applyFont="1" applyFill="1" applyBorder="1" applyAlignment="1">
      <alignment horizontal="center"/>
    </xf>
    <xf numFmtId="0" fontId="7" fillId="4" borderId="48" xfId="0" applyFont="1" applyFill="1" applyBorder="1" applyAlignment="1">
      <alignment horizontal="center"/>
    </xf>
    <xf numFmtId="164" fontId="36" fillId="4" borderId="49" xfId="0" applyNumberFormat="1" applyFont="1" applyFill="1" applyBorder="1" applyAlignment="1">
      <alignment horizontal="center"/>
    </xf>
    <xf numFmtId="165" fontId="37" fillId="4" borderId="50" xfId="0" applyNumberFormat="1" applyFont="1" applyFill="1" applyBorder="1" applyAlignment="1">
      <alignment horizontal="center"/>
    </xf>
    <xf numFmtId="164" fontId="34" fillId="2" borderId="36" xfId="0" applyNumberFormat="1" applyFont="1" applyFill="1" applyBorder="1" applyAlignment="1">
      <alignment horizontal="center"/>
    </xf>
    <xf numFmtId="164" fontId="34" fillId="2" borderId="33" xfId="0" applyNumberFormat="1" applyFont="1" applyFill="1" applyBorder="1" applyAlignment="1">
      <alignment horizontal="center"/>
    </xf>
    <xf numFmtId="165" fontId="35" fillId="2" borderId="32" xfId="0" applyNumberFormat="1" applyFont="1" applyFill="1" applyBorder="1" applyAlignment="1">
      <alignment horizontal="center"/>
    </xf>
    <xf numFmtId="164" fontId="34" fillId="2" borderId="38" xfId="0" applyNumberFormat="1" applyFont="1" applyFill="1" applyBorder="1" applyAlignment="1">
      <alignment horizontal="center"/>
    </xf>
    <xf numFmtId="164" fontId="34" fillId="2" borderId="39" xfId="0" applyNumberFormat="1" applyFont="1" applyFill="1" applyBorder="1" applyAlignment="1">
      <alignment horizontal="center"/>
    </xf>
    <xf numFmtId="164" fontId="36" fillId="8" borderId="40" xfId="0" applyNumberFormat="1" applyFont="1" applyFill="1" applyBorder="1" applyAlignment="1">
      <alignment horizontal="center"/>
    </xf>
    <xf numFmtId="164" fontId="36" fillId="8" borderId="41" xfId="0" applyNumberFormat="1" applyFont="1" applyFill="1" applyBorder="1" applyAlignment="1">
      <alignment horizontal="center"/>
    </xf>
    <xf numFmtId="165" fontId="35" fillId="8" borderId="42" xfId="0" applyNumberFormat="1" applyFont="1" applyFill="1" applyBorder="1" applyAlignment="1">
      <alignment horizontal="center"/>
    </xf>
    <xf numFmtId="165" fontId="35" fillId="8" borderId="41" xfId="0" applyNumberFormat="1" applyFont="1" applyFill="1" applyBorder="1" applyAlignment="1">
      <alignment horizontal="center"/>
    </xf>
    <xf numFmtId="164" fontId="36" fillId="8" borderId="0" xfId="0" applyNumberFormat="1" applyFont="1" applyFill="1" applyBorder="1" applyAlignment="1">
      <alignment horizontal="center"/>
    </xf>
    <xf numFmtId="165" fontId="35" fillId="8" borderId="0" xfId="0" applyNumberFormat="1" applyFont="1" applyFill="1" applyBorder="1" applyAlignment="1">
      <alignment horizontal="center"/>
    </xf>
    <xf numFmtId="165" fontId="35" fillId="8" borderId="44" xfId="0" applyNumberFormat="1" applyFont="1" applyFill="1" applyBorder="1" applyAlignment="1">
      <alignment horizontal="center"/>
    </xf>
    <xf numFmtId="164" fontId="36" fillId="4" borderId="58" xfId="0" applyNumberFormat="1" applyFont="1" applyFill="1" applyBorder="1" applyAlignment="1">
      <alignment horizontal="center"/>
    </xf>
    <xf numFmtId="165" fontId="37" fillId="4" borderId="34" xfId="0" applyNumberFormat="1" applyFont="1" applyFill="1" applyBorder="1" applyAlignment="1">
      <alignment horizontal="center"/>
    </xf>
    <xf numFmtId="164" fontId="34" fillId="2" borderId="23" xfId="0" applyNumberFormat="1" applyFont="1" applyFill="1" applyBorder="1" applyAlignment="1">
      <alignment horizontal="center"/>
    </xf>
    <xf numFmtId="165" fontId="35" fillId="2" borderId="60" xfId="0" applyNumberFormat="1" applyFont="1" applyFill="1" applyBorder="1" applyAlignment="1">
      <alignment horizontal="center"/>
    </xf>
    <xf numFmtId="164" fontId="34" fillId="2" borderId="58" xfId="0" applyNumberFormat="1" applyFont="1" applyFill="1" applyBorder="1" applyAlignment="1">
      <alignment horizontal="center"/>
    </xf>
    <xf numFmtId="165" fontId="35" fillId="2" borderId="34" xfId="0" applyNumberFormat="1" applyFont="1" applyFill="1" applyBorder="1" applyAlignment="1">
      <alignment horizontal="center"/>
    </xf>
  </cellXfs>
  <cellStyles count="36">
    <cellStyle name="Followed Hyperlink" xfId="3" builtinId="9" hidden="1"/>
    <cellStyle name="Followed Hyperlink" xfId="5" builtinId="9" hidden="1"/>
    <cellStyle name="Followed Hyperlink" xfId="7" builtinId="9" hidden="1"/>
    <cellStyle name="Followed Hyperlink" xfId="9" builtinId="9" hidden="1"/>
    <cellStyle name="Followed Hyperlink" xfId="11" builtinId="9" hidden="1"/>
    <cellStyle name="Followed Hyperlink" xfId="13" builtinId="9" hidden="1"/>
    <cellStyle name="Followed Hyperlink" xfId="15" builtinId="9" hidden="1"/>
    <cellStyle name="Followed Hyperlink" xfId="17" builtinId="9" hidden="1"/>
    <cellStyle name="Followed Hyperlink" xfId="18" builtinId="9" hidden="1"/>
    <cellStyle name="Followed Hyperlink" xfId="19" builtinId="9" hidden="1"/>
    <cellStyle name="Followed Hyperlink" xfId="20" builtinId="9" hidden="1"/>
    <cellStyle name="Followed Hyperlink" xfId="21" builtinId="9" hidden="1"/>
    <cellStyle name="Followed Hyperlink" xfId="22" builtinId="9" hidden="1"/>
    <cellStyle name="Followed Hyperlink" xfId="23" builtinId="9" hidden="1"/>
    <cellStyle name="Followed Hyperlink" xfId="24" builtinId="9" hidden="1"/>
    <cellStyle name="Followed Hyperlink" xfId="25" builtinId="9" hidden="1"/>
    <cellStyle name="Followed Hyperlink" xfId="26" builtinId="9" hidden="1"/>
    <cellStyle name="Followed Hyperlink" xfId="27" builtinId="9" hidden="1"/>
    <cellStyle name="Followed Hyperlink" xfId="28" builtinId="9" hidden="1"/>
    <cellStyle name="Followed Hyperlink" xfId="29" builtinId="9" hidden="1"/>
    <cellStyle name="Followed Hyperlink" xfId="30" builtinId="9" hidden="1"/>
    <cellStyle name="Followed Hyperlink" xfId="31" builtinId="9" hidden="1"/>
    <cellStyle name="Followed Hyperlink" xfId="32" builtinId="9" hidden="1"/>
    <cellStyle name="Followed Hyperlink" xfId="33" builtinId="9" hidden="1"/>
    <cellStyle name="Followed Hyperlink" xfId="34" builtinId="9" hidden="1"/>
    <cellStyle name="Followed Hyperlink" xfId="35" builtinId="9" hidden="1"/>
    <cellStyle name="Hyperlink" xfId="2" builtinId="8" hidden="1"/>
    <cellStyle name="Hyperlink" xfId="4" builtinId="8" hidden="1"/>
    <cellStyle name="Hyperlink" xfId="6" builtinId="8" hidden="1"/>
    <cellStyle name="Hyperlink" xfId="8" builtinId="8" hidden="1"/>
    <cellStyle name="Hyperlink" xfId="10" builtinId="8" hidden="1"/>
    <cellStyle name="Hyperlink" xfId="12" builtinId="8" hidden="1"/>
    <cellStyle name="Hyperlink" xfId="14" builtinId="8" hidden="1"/>
    <cellStyle name="Hyperlink" xfId="16" builtinId="8"/>
    <cellStyle name="Normal" xfId="0" builtinId="0"/>
    <cellStyle name="Percent" xfId="1" builtinId="5"/>
  </cellStyles>
  <dxfs count="0"/>
  <tableStyles count="0" defaultTableStyle="TableStyleMedium9" defaultPivotStyle="PivotStyleMedium4"/>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worksheet" Target="worksheets/sheet6.xml"/><Relationship Id="rId7" Type="http://schemas.openxmlformats.org/officeDocument/2006/relationships/theme" Target="theme/theme1.xml"/><Relationship Id="rId8" Type="http://schemas.openxmlformats.org/officeDocument/2006/relationships/styles" Target="styles.xml"/><Relationship Id="rId9" Type="http://schemas.openxmlformats.org/officeDocument/2006/relationships/sharedStrings" Target="sharedStrings.xml"/><Relationship Id="rId10"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autoTitleDeleted val="1"/>
    <c:plotArea>
      <c:layout>
        <c:manualLayout>
          <c:layoutTarget val="inner"/>
          <c:xMode val="edge"/>
          <c:yMode val="edge"/>
          <c:x val="0.0807128231592615"/>
          <c:y val="0.0437710437710438"/>
          <c:w val="0.875737876845733"/>
          <c:h val="0.840707335825446"/>
        </c:manualLayout>
      </c:layout>
      <c:lineChart>
        <c:grouping val="standard"/>
        <c:varyColors val="0"/>
        <c:ser>
          <c:idx val="0"/>
          <c:order val="0"/>
          <c:tx>
            <c:strRef>
              <c:f>Pump_performance!$C$2:$C$3</c:f>
              <c:strCache>
                <c:ptCount val="1"/>
                <c:pt idx="0">
                  <c:v>L/ min Pumpmakers</c:v>
                </c:pt>
              </c:strCache>
            </c:strRef>
          </c:tx>
          <c:spPr>
            <a:ln>
              <a:solidFill>
                <a:schemeClr val="accent6">
                  <a:lumMod val="75000"/>
                </a:schemeClr>
              </a:solidFill>
            </a:ln>
          </c:spPr>
          <c:marker>
            <c:symbol val="none"/>
          </c:marker>
          <c:cat>
            <c:strRef>
              <c:f>Pump_performance!$B$4:$B$21</c:f>
              <c:strCache>
                <c:ptCount val="18"/>
                <c:pt idx="0">
                  <c:v>5 m</c:v>
                </c:pt>
                <c:pt idx="1">
                  <c:v>10 m</c:v>
                </c:pt>
                <c:pt idx="2">
                  <c:v>15 m</c:v>
                </c:pt>
                <c:pt idx="3">
                  <c:v>20 m</c:v>
                </c:pt>
                <c:pt idx="4">
                  <c:v>25 m</c:v>
                </c:pt>
                <c:pt idx="5">
                  <c:v>30 m</c:v>
                </c:pt>
                <c:pt idx="6">
                  <c:v>35 m</c:v>
                </c:pt>
                <c:pt idx="7">
                  <c:v>40 m</c:v>
                </c:pt>
                <c:pt idx="8">
                  <c:v>45 m</c:v>
                </c:pt>
                <c:pt idx="9">
                  <c:v>50 m</c:v>
                </c:pt>
                <c:pt idx="10">
                  <c:v>55 m</c:v>
                </c:pt>
                <c:pt idx="11">
                  <c:v>60 m</c:v>
                </c:pt>
                <c:pt idx="12">
                  <c:v>65 m</c:v>
                </c:pt>
                <c:pt idx="13">
                  <c:v>70 m</c:v>
                </c:pt>
                <c:pt idx="14">
                  <c:v>75 m</c:v>
                </c:pt>
                <c:pt idx="15">
                  <c:v>80 m</c:v>
                </c:pt>
                <c:pt idx="16">
                  <c:v>85 m</c:v>
                </c:pt>
                <c:pt idx="17">
                  <c:v>90 m</c:v>
                </c:pt>
              </c:strCache>
            </c:strRef>
          </c:cat>
          <c:val>
            <c:numRef>
              <c:f>Pump_performance!$C$4:$C$21</c:f>
              <c:numCache>
                <c:formatCode>General</c:formatCode>
                <c:ptCount val="18"/>
                <c:pt idx="0">
                  <c:v>41.0</c:v>
                </c:pt>
                <c:pt idx="1">
                  <c:v>37.5</c:v>
                </c:pt>
                <c:pt idx="2">
                  <c:v>35.0</c:v>
                </c:pt>
                <c:pt idx="3">
                  <c:v>33.3</c:v>
                </c:pt>
                <c:pt idx="4">
                  <c:v>31.0</c:v>
                </c:pt>
                <c:pt idx="5">
                  <c:v>29.16</c:v>
                </c:pt>
                <c:pt idx="6">
                  <c:v>26.5</c:v>
                </c:pt>
                <c:pt idx="7">
                  <c:v>25.0</c:v>
                </c:pt>
                <c:pt idx="8">
                  <c:v>22.0</c:v>
                </c:pt>
                <c:pt idx="9">
                  <c:v>20.8</c:v>
                </c:pt>
                <c:pt idx="10">
                  <c:v>18.0</c:v>
                </c:pt>
                <c:pt idx="11">
                  <c:v>16.6</c:v>
                </c:pt>
                <c:pt idx="12">
                  <c:v>14.0</c:v>
                </c:pt>
                <c:pt idx="13">
                  <c:v>12.5</c:v>
                </c:pt>
                <c:pt idx="14">
                  <c:v>10.0</c:v>
                </c:pt>
                <c:pt idx="15">
                  <c:v>8.3</c:v>
                </c:pt>
                <c:pt idx="16">
                  <c:v>6.0</c:v>
                </c:pt>
                <c:pt idx="17">
                  <c:v>4.0</c:v>
                </c:pt>
              </c:numCache>
            </c:numRef>
          </c:val>
          <c:smooth val="0"/>
        </c:ser>
        <c:ser>
          <c:idx val="1"/>
          <c:order val="1"/>
          <c:tx>
            <c:strRef>
              <c:f>Pump_performance!$D$2:$D$3</c:f>
              <c:strCache>
                <c:ptCount val="1"/>
                <c:pt idx="0">
                  <c:v>L/ min Nira-AF-85</c:v>
                </c:pt>
              </c:strCache>
            </c:strRef>
          </c:tx>
          <c:marker>
            <c:symbol val="none"/>
          </c:marker>
          <c:cat>
            <c:strRef>
              <c:f>Pump_performance!$B$4:$B$21</c:f>
              <c:strCache>
                <c:ptCount val="18"/>
                <c:pt idx="0">
                  <c:v>5 m</c:v>
                </c:pt>
                <c:pt idx="1">
                  <c:v>10 m</c:v>
                </c:pt>
                <c:pt idx="2">
                  <c:v>15 m</c:v>
                </c:pt>
                <c:pt idx="3">
                  <c:v>20 m</c:v>
                </c:pt>
                <c:pt idx="4">
                  <c:v>25 m</c:v>
                </c:pt>
                <c:pt idx="5">
                  <c:v>30 m</c:v>
                </c:pt>
                <c:pt idx="6">
                  <c:v>35 m</c:v>
                </c:pt>
                <c:pt idx="7">
                  <c:v>40 m</c:v>
                </c:pt>
                <c:pt idx="8">
                  <c:v>45 m</c:v>
                </c:pt>
                <c:pt idx="9">
                  <c:v>50 m</c:v>
                </c:pt>
                <c:pt idx="10">
                  <c:v>55 m</c:v>
                </c:pt>
                <c:pt idx="11">
                  <c:v>60 m</c:v>
                </c:pt>
                <c:pt idx="12">
                  <c:v>65 m</c:v>
                </c:pt>
                <c:pt idx="13">
                  <c:v>70 m</c:v>
                </c:pt>
                <c:pt idx="14">
                  <c:v>75 m</c:v>
                </c:pt>
                <c:pt idx="15">
                  <c:v>80 m</c:v>
                </c:pt>
                <c:pt idx="16">
                  <c:v>85 m</c:v>
                </c:pt>
                <c:pt idx="17">
                  <c:v>90 m</c:v>
                </c:pt>
              </c:strCache>
            </c:strRef>
          </c:cat>
          <c:val>
            <c:numRef>
              <c:f>Pump_performance!$D$4:$D$21</c:f>
              <c:numCache>
                <c:formatCode>General</c:formatCode>
                <c:ptCount val="18"/>
                <c:pt idx="0">
                  <c:v>50.0</c:v>
                </c:pt>
                <c:pt idx="1">
                  <c:v>30.0</c:v>
                </c:pt>
                <c:pt idx="2">
                  <c:v>20.0</c:v>
                </c:pt>
              </c:numCache>
            </c:numRef>
          </c:val>
          <c:smooth val="0"/>
        </c:ser>
        <c:ser>
          <c:idx val="2"/>
          <c:order val="2"/>
          <c:tx>
            <c:strRef>
              <c:f>Pump_performance!$E$2:$E$3</c:f>
              <c:strCache>
                <c:ptCount val="1"/>
                <c:pt idx="0">
                  <c:v>L/ min Afridev</c:v>
                </c:pt>
              </c:strCache>
            </c:strRef>
          </c:tx>
          <c:marker>
            <c:symbol val="none"/>
          </c:marker>
          <c:cat>
            <c:strRef>
              <c:f>Pump_performance!$B$4:$B$21</c:f>
              <c:strCache>
                <c:ptCount val="18"/>
                <c:pt idx="0">
                  <c:v>5 m</c:v>
                </c:pt>
                <c:pt idx="1">
                  <c:v>10 m</c:v>
                </c:pt>
                <c:pt idx="2">
                  <c:v>15 m</c:v>
                </c:pt>
                <c:pt idx="3">
                  <c:v>20 m</c:v>
                </c:pt>
                <c:pt idx="4">
                  <c:v>25 m</c:v>
                </c:pt>
                <c:pt idx="5">
                  <c:v>30 m</c:v>
                </c:pt>
                <c:pt idx="6">
                  <c:v>35 m</c:v>
                </c:pt>
                <c:pt idx="7">
                  <c:v>40 m</c:v>
                </c:pt>
                <c:pt idx="8">
                  <c:v>45 m</c:v>
                </c:pt>
                <c:pt idx="9">
                  <c:v>50 m</c:v>
                </c:pt>
                <c:pt idx="10">
                  <c:v>55 m</c:v>
                </c:pt>
                <c:pt idx="11">
                  <c:v>60 m</c:v>
                </c:pt>
                <c:pt idx="12">
                  <c:v>65 m</c:v>
                </c:pt>
                <c:pt idx="13">
                  <c:v>70 m</c:v>
                </c:pt>
                <c:pt idx="14">
                  <c:v>75 m</c:v>
                </c:pt>
                <c:pt idx="15">
                  <c:v>80 m</c:v>
                </c:pt>
                <c:pt idx="16">
                  <c:v>85 m</c:v>
                </c:pt>
                <c:pt idx="17">
                  <c:v>90 m</c:v>
                </c:pt>
              </c:strCache>
            </c:strRef>
          </c:cat>
          <c:val>
            <c:numRef>
              <c:f>Pump_performance!$E$4:$E$21</c:f>
              <c:numCache>
                <c:formatCode>General</c:formatCode>
                <c:ptCount val="18"/>
                <c:pt idx="0">
                  <c:v>28.0</c:v>
                </c:pt>
                <c:pt idx="1">
                  <c:v>23.0</c:v>
                </c:pt>
                <c:pt idx="2">
                  <c:v>18.0</c:v>
                </c:pt>
                <c:pt idx="3">
                  <c:v>15.0</c:v>
                </c:pt>
                <c:pt idx="4">
                  <c:v>13.0</c:v>
                </c:pt>
                <c:pt idx="5">
                  <c:v>12.0</c:v>
                </c:pt>
                <c:pt idx="6">
                  <c:v>8.5</c:v>
                </c:pt>
                <c:pt idx="7">
                  <c:v>7.0</c:v>
                </c:pt>
                <c:pt idx="8">
                  <c:v>5.0</c:v>
                </c:pt>
                <c:pt idx="9">
                  <c:v>3.0</c:v>
                </c:pt>
                <c:pt idx="10">
                  <c:v>1.0</c:v>
                </c:pt>
              </c:numCache>
            </c:numRef>
          </c:val>
          <c:smooth val="0"/>
        </c:ser>
        <c:ser>
          <c:idx val="3"/>
          <c:order val="3"/>
          <c:tx>
            <c:strRef>
              <c:f>Pump_performance!$F$2:$F$3</c:f>
              <c:strCache>
                <c:ptCount val="1"/>
                <c:pt idx="0">
                  <c:v>L/ min Afripump</c:v>
                </c:pt>
              </c:strCache>
            </c:strRef>
          </c:tx>
          <c:marker>
            <c:symbol val="none"/>
          </c:marker>
          <c:cat>
            <c:strRef>
              <c:f>Pump_performance!$B$4:$B$21</c:f>
              <c:strCache>
                <c:ptCount val="18"/>
                <c:pt idx="0">
                  <c:v>5 m</c:v>
                </c:pt>
                <c:pt idx="1">
                  <c:v>10 m</c:v>
                </c:pt>
                <c:pt idx="2">
                  <c:v>15 m</c:v>
                </c:pt>
                <c:pt idx="3">
                  <c:v>20 m</c:v>
                </c:pt>
                <c:pt idx="4">
                  <c:v>25 m</c:v>
                </c:pt>
                <c:pt idx="5">
                  <c:v>30 m</c:v>
                </c:pt>
                <c:pt idx="6">
                  <c:v>35 m</c:v>
                </c:pt>
                <c:pt idx="7">
                  <c:v>40 m</c:v>
                </c:pt>
                <c:pt idx="8">
                  <c:v>45 m</c:v>
                </c:pt>
                <c:pt idx="9">
                  <c:v>50 m</c:v>
                </c:pt>
                <c:pt idx="10">
                  <c:v>55 m</c:v>
                </c:pt>
                <c:pt idx="11">
                  <c:v>60 m</c:v>
                </c:pt>
                <c:pt idx="12">
                  <c:v>65 m</c:v>
                </c:pt>
                <c:pt idx="13">
                  <c:v>70 m</c:v>
                </c:pt>
                <c:pt idx="14">
                  <c:v>75 m</c:v>
                </c:pt>
                <c:pt idx="15">
                  <c:v>80 m</c:v>
                </c:pt>
                <c:pt idx="16">
                  <c:v>85 m</c:v>
                </c:pt>
                <c:pt idx="17">
                  <c:v>90 m</c:v>
                </c:pt>
              </c:strCache>
            </c:strRef>
          </c:cat>
          <c:val>
            <c:numRef>
              <c:f>Pump_performance!$F$4:$F$21</c:f>
              <c:numCache>
                <c:formatCode>General</c:formatCode>
                <c:ptCount val="18"/>
                <c:pt idx="0">
                  <c:v>26.0</c:v>
                </c:pt>
                <c:pt idx="1">
                  <c:v>25.0</c:v>
                </c:pt>
                <c:pt idx="2">
                  <c:v>24.0</c:v>
                </c:pt>
                <c:pt idx="3">
                  <c:v>23.0</c:v>
                </c:pt>
                <c:pt idx="4">
                  <c:v>22.0</c:v>
                </c:pt>
                <c:pt idx="5">
                  <c:v>21.0</c:v>
                </c:pt>
                <c:pt idx="6">
                  <c:v>20.0</c:v>
                </c:pt>
                <c:pt idx="7">
                  <c:v>19.0</c:v>
                </c:pt>
                <c:pt idx="8">
                  <c:v>19.0</c:v>
                </c:pt>
                <c:pt idx="9">
                  <c:v>18.0</c:v>
                </c:pt>
                <c:pt idx="10">
                  <c:v>17.0</c:v>
                </c:pt>
                <c:pt idx="11">
                  <c:v>16.0</c:v>
                </c:pt>
                <c:pt idx="12">
                  <c:v>15.0</c:v>
                </c:pt>
                <c:pt idx="13">
                  <c:v>14.0</c:v>
                </c:pt>
                <c:pt idx="14">
                  <c:v>13.0</c:v>
                </c:pt>
                <c:pt idx="15">
                  <c:v>12.0</c:v>
                </c:pt>
                <c:pt idx="16">
                  <c:v>11.0</c:v>
                </c:pt>
                <c:pt idx="17">
                  <c:v>10.0</c:v>
                </c:pt>
              </c:numCache>
            </c:numRef>
          </c:val>
          <c:smooth val="0"/>
        </c:ser>
        <c:ser>
          <c:idx val="4"/>
          <c:order val="4"/>
          <c:tx>
            <c:strRef>
              <c:f>Pump_performance!$G$2:$G$3</c:f>
              <c:strCache>
                <c:ptCount val="1"/>
                <c:pt idx="0">
                  <c:v>L/ min Ropepump</c:v>
                </c:pt>
              </c:strCache>
            </c:strRef>
          </c:tx>
          <c:marker>
            <c:symbol val="none"/>
          </c:marker>
          <c:cat>
            <c:strRef>
              <c:f>Pump_performance!$B$4:$B$21</c:f>
              <c:strCache>
                <c:ptCount val="18"/>
                <c:pt idx="0">
                  <c:v>5 m</c:v>
                </c:pt>
                <c:pt idx="1">
                  <c:v>10 m</c:v>
                </c:pt>
                <c:pt idx="2">
                  <c:v>15 m</c:v>
                </c:pt>
                <c:pt idx="3">
                  <c:v>20 m</c:v>
                </c:pt>
                <c:pt idx="4">
                  <c:v>25 m</c:v>
                </c:pt>
                <c:pt idx="5">
                  <c:v>30 m</c:v>
                </c:pt>
                <c:pt idx="6">
                  <c:v>35 m</c:v>
                </c:pt>
                <c:pt idx="7">
                  <c:v>40 m</c:v>
                </c:pt>
                <c:pt idx="8">
                  <c:v>45 m</c:v>
                </c:pt>
                <c:pt idx="9">
                  <c:v>50 m</c:v>
                </c:pt>
                <c:pt idx="10">
                  <c:v>55 m</c:v>
                </c:pt>
                <c:pt idx="11">
                  <c:v>60 m</c:v>
                </c:pt>
                <c:pt idx="12">
                  <c:v>65 m</c:v>
                </c:pt>
                <c:pt idx="13">
                  <c:v>70 m</c:v>
                </c:pt>
                <c:pt idx="14">
                  <c:v>75 m</c:v>
                </c:pt>
                <c:pt idx="15">
                  <c:v>80 m</c:v>
                </c:pt>
                <c:pt idx="16">
                  <c:v>85 m</c:v>
                </c:pt>
                <c:pt idx="17">
                  <c:v>90 m</c:v>
                </c:pt>
              </c:strCache>
            </c:strRef>
          </c:cat>
          <c:val>
            <c:numRef>
              <c:f>Pump_performance!$G$4:$G$21</c:f>
              <c:numCache>
                <c:formatCode>General</c:formatCode>
                <c:ptCount val="18"/>
                <c:pt idx="0">
                  <c:v>46.0</c:v>
                </c:pt>
                <c:pt idx="1">
                  <c:v>35.0</c:v>
                </c:pt>
                <c:pt idx="2">
                  <c:v>25.0</c:v>
                </c:pt>
                <c:pt idx="3">
                  <c:v>20.0</c:v>
                </c:pt>
                <c:pt idx="4">
                  <c:v>15.0</c:v>
                </c:pt>
                <c:pt idx="5">
                  <c:v>12.0</c:v>
                </c:pt>
                <c:pt idx="6">
                  <c:v>10.0</c:v>
                </c:pt>
                <c:pt idx="7">
                  <c:v>8.0</c:v>
                </c:pt>
                <c:pt idx="8">
                  <c:v>6.0</c:v>
                </c:pt>
                <c:pt idx="9">
                  <c:v>4.0</c:v>
                </c:pt>
                <c:pt idx="10">
                  <c:v>2.0</c:v>
                </c:pt>
                <c:pt idx="11">
                  <c:v>1.0</c:v>
                </c:pt>
              </c:numCache>
            </c:numRef>
          </c:val>
          <c:smooth val="0"/>
        </c:ser>
        <c:dLbls>
          <c:showLegendKey val="0"/>
          <c:showVal val="0"/>
          <c:showCatName val="0"/>
          <c:showSerName val="0"/>
          <c:showPercent val="0"/>
          <c:showBubbleSize val="0"/>
        </c:dLbls>
        <c:marker val="1"/>
        <c:smooth val="0"/>
        <c:axId val="2108812088"/>
        <c:axId val="2091221496"/>
      </c:lineChart>
      <c:catAx>
        <c:axId val="2108812088"/>
        <c:scaling>
          <c:orientation val="minMax"/>
        </c:scaling>
        <c:delete val="0"/>
        <c:axPos val="b"/>
        <c:majorTickMark val="out"/>
        <c:minorTickMark val="none"/>
        <c:tickLblPos val="nextTo"/>
        <c:txPr>
          <a:bodyPr/>
          <a:lstStyle/>
          <a:p>
            <a:pPr>
              <a:defRPr sz="1000" b="1">
                <a:latin typeface="Arial Narrow"/>
                <a:cs typeface="Arial Narrow"/>
              </a:defRPr>
            </a:pPr>
            <a:endParaRPr lang="en-US"/>
          </a:p>
        </c:txPr>
        <c:crossAx val="2091221496"/>
        <c:crosses val="autoZero"/>
        <c:auto val="1"/>
        <c:lblAlgn val="ctr"/>
        <c:lblOffset val="100"/>
        <c:noMultiLvlLbl val="0"/>
      </c:catAx>
      <c:valAx>
        <c:axId val="2091221496"/>
        <c:scaling>
          <c:orientation val="minMax"/>
        </c:scaling>
        <c:delete val="0"/>
        <c:axPos val="l"/>
        <c:majorGridlines/>
        <c:minorGridlines>
          <c:spPr>
            <a:ln w="3175" cmpd="sng">
              <a:prstDash val="sysDot"/>
            </a:ln>
          </c:spPr>
        </c:minorGridlines>
        <c:numFmt formatCode="General" sourceLinked="1"/>
        <c:majorTickMark val="out"/>
        <c:minorTickMark val="none"/>
        <c:tickLblPos val="nextTo"/>
        <c:txPr>
          <a:bodyPr/>
          <a:lstStyle/>
          <a:p>
            <a:pPr>
              <a:defRPr sz="1400" b="1"/>
            </a:pPr>
            <a:endParaRPr lang="en-US"/>
          </a:p>
        </c:txPr>
        <c:crossAx val="2108812088"/>
        <c:crosses val="autoZero"/>
        <c:crossBetween val="between"/>
      </c:valAx>
    </c:plotArea>
    <c:legend>
      <c:legendPos val="r"/>
      <c:layout>
        <c:manualLayout>
          <c:xMode val="edge"/>
          <c:yMode val="edge"/>
          <c:x val="0.504261457275557"/>
          <c:y val="0.105362549378297"/>
          <c:w val="0.414390637745335"/>
          <c:h val="0.385096370529441"/>
        </c:manualLayout>
      </c:layout>
      <c:overlay val="0"/>
      <c:spPr>
        <a:solidFill>
          <a:srgbClr val="EEECE1"/>
        </a:solidFill>
      </c:spPr>
      <c:txPr>
        <a:bodyPr/>
        <a:lstStyle/>
        <a:p>
          <a:pPr>
            <a:defRPr sz="1100" b="1">
              <a:latin typeface="Avenir Medium"/>
              <a:cs typeface="Avenir Medium"/>
            </a:defRPr>
          </a:pPr>
          <a:endParaRPr lang="en-US"/>
        </a:p>
      </c:txPr>
    </c:legend>
    <c:plotVisOnly val="1"/>
    <c:dispBlanksAs val="gap"/>
    <c:showDLblsOverMax val="0"/>
  </c:chart>
  <c:spPr>
    <a:solidFill>
      <a:schemeClr val="bg1">
        <a:lumMod val="75000"/>
      </a:schemeClr>
    </a:solidFill>
  </c:spPr>
  <c:printSettings>
    <c:headerFooter/>
    <c:pageMargins b="1.0" l="0.75" r="0.75" t="1.0" header="0.5" footer="0.5"/>
    <c:pageSetup paperSize="9" orientation="portrait" horizontalDpi="-4" verticalDpi="-4"/>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2.jpg"/><Relationship Id="rId4" Type="http://schemas.openxmlformats.org/officeDocument/2006/relationships/image" Target="../media/image3.jpg"/><Relationship Id="rId5" Type="http://schemas.openxmlformats.org/officeDocument/2006/relationships/image" Target="../media/image4.png"/><Relationship Id="rId6" Type="http://schemas.openxmlformats.org/officeDocument/2006/relationships/image" Target="../media/image5.png"/><Relationship Id="rId1" Type="http://schemas.openxmlformats.org/officeDocument/2006/relationships/chart" Target="../charts/chart1.xml"/><Relationship Id="rId2" Type="http://schemas.openxmlformats.org/officeDocument/2006/relationships/image" Target="../media/image1.jpg"/></Relationships>
</file>

<file path=xl/drawings/_rels/drawing2.xml.rels><?xml version="1.0" encoding="UTF-8" standalone="yes"?>
<Relationships xmlns="http://schemas.openxmlformats.org/package/2006/relationships"><Relationship Id="rId3" Type="http://schemas.openxmlformats.org/officeDocument/2006/relationships/image" Target="../media/image3.jpg"/><Relationship Id="rId4" Type="http://schemas.openxmlformats.org/officeDocument/2006/relationships/image" Target="../media/image4.png"/><Relationship Id="rId1" Type="http://schemas.openxmlformats.org/officeDocument/2006/relationships/image" Target="../media/image1.jpg"/><Relationship Id="rId2" Type="http://schemas.openxmlformats.org/officeDocument/2006/relationships/image" Target="../media/image2.jpg"/></Relationships>
</file>

<file path=xl/drawings/_rels/drawing3.xml.rels><?xml version="1.0" encoding="UTF-8" standalone="yes"?>
<Relationships xmlns="http://schemas.openxmlformats.org/package/2006/relationships"><Relationship Id="rId1" Type="http://schemas.openxmlformats.org/officeDocument/2006/relationships/image" Target="../media/image1.jpg"/></Relationships>
</file>

<file path=xl/drawings/_rels/drawing4.xml.rels><?xml version="1.0" encoding="UTF-8" standalone="yes"?>
<Relationships xmlns="http://schemas.openxmlformats.org/package/2006/relationships"><Relationship Id="rId1" Type="http://schemas.openxmlformats.org/officeDocument/2006/relationships/image" Target="../media/image2.jpg"/></Relationships>
</file>

<file path=xl/drawings/_rels/drawing5.xml.rels><?xml version="1.0" encoding="UTF-8" standalone="yes"?>
<Relationships xmlns="http://schemas.openxmlformats.org/package/2006/relationships"><Relationship Id="rId1" Type="http://schemas.openxmlformats.org/officeDocument/2006/relationships/image" Target="../media/image3.jpg"/></Relationships>
</file>

<file path=xl/drawings/drawing1.xml><?xml version="1.0" encoding="utf-8"?>
<xdr:wsDr xmlns:xdr="http://schemas.openxmlformats.org/drawingml/2006/spreadsheetDrawing" xmlns:a="http://schemas.openxmlformats.org/drawingml/2006/main">
  <xdr:twoCellAnchor>
    <xdr:from>
      <xdr:col>7</xdr:col>
      <xdr:colOff>177800</xdr:colOff>
      <xdr:row>1</xdr:row>
      <xdr:rowOff>25400</xdr:rowOff>
    </xdr:from>
    <xdr:to>
      <xdr:col>14</xdr:col>
      <xdr:colOff>406400</xdr:colOff>
      <xdr:row>20</xdr:row>
      <xdr:rowOff>165100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3</xdr:col>
      <xdr:colOff>266700</xdr:colOff>
      <xdr:row>21</xdr:row>
      <xdr:rowOff>63500</xdr:rowOff>
    </xdr:from>
    <xdr:to>
      <xdr:col>3</xdr:col>
      <xdr:colOff>1217291</xdr:colOff>
      <xdr:row>30</xdr:row>
      <xdr:rowOff>85792</xdr:rowOff>
    </xdr:to>
    <xdr:pic>
      <xdr:nvPicPr>
        <xdr:cNvPr id="3" name="Picture 2" descr="Nira AF-85.jpg"/>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111500" y="4102100"/>
          <a:ext cx="950591" cy="1749492"/>
        </a:xfrm>
        <a:prstGeom prst="rect">
          <a:avLst/>
        </a:prstGeom>
      </xdr:spPr>
    </xdr:pic>
    <xdr:clientData/>
  </xdr:twoCellAnchor>
  <xdr:twoCellAnchor editAs="oneCell">
    <xdr:from>
      <xdr:col>4</xdr:col>
      <xdr:colOff>127001</xdr:colOff>
      <xdr:row>21</xdr:row>
      <xdr:rowOff>38100</xdr:rowOff>
    </xdr:from>
    <xdr:to>
      <xdr:col>4</xdr:col>
      <xdr:colOff>1299997</xdr:colOff>
      <xdr:row>30</xdr:row>
      <xdr:rowOff>76200</xdr:rowOff>
    </xdr:to>
    <xdr:pic>
      <xdr:nvPicPr>
        <xdr:cNvPr id="4" name="Picture 3" descr="Afridev.jpg"/>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4521201" y="4076700"/>
          <a:ext cx="1172996" cy="1765300"/>
        </a:xfrm>
        <a:prstGeom prst="rect">
          <a:avLst/>
        </a:prstGeom>
      </xdr:spPr>
    </xdr:pic>
    <xdr:clientData/>
  </xdr:twoCellAnchor>
  <xdr:twoCellAnchor editAs="oneCell">
    <xdr:from>
      <xdr:col>5</xdr:col>
      <xdr:colOff>12699</xdr:colOff>
      <xdr:row>21</xdr:row>
      <xdr:rowOff>165100</xdr:rowOff>
    </xdr:from>
    <xdr:to>
      <xdr:col>6</xdr:col>
      <xdr:colOff>49212</xdr:colOff>
      <xdr:row>29</xdr:row>
      <xdr:rowOff>0</xdr:rowOff>
    </xdr:to>
    <xdr:pic>
      <xdr:nvPicPr>
        <xdr:cNvPr id="5" name="Picture 4" descr="Afripump.jpg"/>
        <xdr:cNvPicPr>
          <a:picLocks noChangeAspect="1"/>
        </xdr:cNvPicPr>
      </xdr:nvPicPr>
      <xdr:blipFill rotWithShape="1">
        <a:blip xmlns:r="http://schemas.openxmlformats.org/officeDocument/2006/relationships" r:embed="rId4">
          <a:extLst>
            <a:ext uri="{28A0092B-C50C-407E-A947-70E740481C1C}">
              <a14:useLocalDpi xmlns:a14="http://schemas.microsoft.com/office/drawing/2010/main" val="0"/>
            </a:ext>
          </a:extLst>
        </a:blip>
        <a:srcRect l="5474" r="5748"/>
        <a:stretch/>
      </xdr:blipFill>
      <xdr:spPr>
        <a:xfrm>
          <a:off x="5956299" y="4203700"/>
          <a:ext cx="1585913" cy="1371600"/>
        </a:xfrm>
        <a:prstGeom prst="rect">
          <a:avLst/>
        </a:prstGeom>
      </xdr:spPr>
    </xdr:pic>
    <xdr:clientData/>
  </xdr:twoCellAnchor>
  <xdr:twoCellAnchor editAs="oneCell">
    <xdr:from>
      <xdr:col>6</xdr:col>
      <xdr:colOff>76200</xdr:colOff>
      <xdr:row>22</xdr:row>
      <xdr:rowOff>38100</xdr:rowOff>
    </xdr:from>
    <xdr:to>
      <xdr:col>6</xdr:col>
      <xdr:colOff>1496510</xdr:colOff>
      <xdr:row>28</xdr:row>
      <xdr:rowOff>76200</xdr:rowOff>
    </xdr:to>
    <xdr:pic>
      <xdr:nvPicPr>
        <xdr:cNvPr id="6" name="Picture 5" descr="Ropepump.png"/>
        <xdr:cNvPicPr>
          <a:picLocks noChangeAspect="1"/>
        </xdr:cNvPicPr>
      </xdr:nvPicPr>
      <xdr:blipFill rotWithShape="1">
        <a:blip xmlns:r="http://schemas.openxmlformats.org/officeDocument/2006/relationships" r:embed="rId5">
          <a:extLst>
            <a:ext uri="{28A0092B-C50C-407E-A947-70E740481C1C}">
              <a14:useLocalDpi xmlns:a14="http://schemas.microsoft.com/office/drawing/2010/main" val="0"/>
            </a:ext>
          </a:extLst>
        </a:blip>
        <a:srcRect l="10794" r="10324"/>
        <a:stretch/>
      </xdr:blipFill>
      <xdr:spPr>
        <a:xfrm>
          <a:off x="7569200" y="4279900"/>
          <a:ext cx="1420310" cy="1181100"/>
        </a:xfrm>
        <a:prstGeom prst="rect">
          <a:avLst/>
        </a:prstGeom>
      </xdr:spPr>
    </xdr:pic>
    <xdr:clientData/>
  </xdr:twoCellAnchor>
  <xdr:twoCellAnchor editAs="oneCell">
    <xdr:from>
      <xdr:col>2</xdr:col>
      <xdr:colOff>76200</xdr:colOff>
      <xdr:row>21</xdr:row>
      <xdr:rowOff>101600</xdr:rowOff>
    </xdr:from>
    <xdr:to>
      <xdr:col>2</xdr:col>
      <xdr:colOff>1366347</xdr:colOff>
      <xdr:row>28</xdr:row>
      <xdr:rowOff>152400</xdr:rowOff>
    </xdr:to>
    <xdr:pic>
      <xdr:nvPicPr>
        <xdr:cNvPr id="7" name="Picture 6" descr="Pumpmaker_Solar_Pump.png"/>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1371600" y="4140200"/>
          <a:ext cx="1290147" cy="1397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1206501</xdr:colOff>
      <xdr:row>27</xdr:row>
      <xdr:rowOff>101600</xdr:rowOff>
    </xdr:from>
    <xdr:to>
      <xdr:col>2</xdr:col>
      <xdr:colOff>2186383</xdr:colOff>
      <xdr:row>27</xdr:row>
      <xdr:rowOff>1905000</xdr:rowOff>
    </xdr:to>
    <xdr:pic>
      <xdr:nvPicPr>
        <xdr:cNvPr id="2" name="Picture 1" descr="Nira AF-85.jp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784601" y="5930900"/>
          <a:ext cx="979882" cy="1803400"/>
        </a:xfrm>
        <a:prstGeom prst="rect">
          <a:avLst/>
        </a:prstGeom>
      </xdr:spPr>
    </xdr:pic>
    <xdr:clientData/>
  </xdr:twoCellAnchor>
  <xdr:twoCellAnchor editAs="oneCell">
    <xdr:from>
      <xdr:col>3</xdr:col>
      <xdr:colOff>749299</xdr:colOff>
      <xdr:row>27</xdr:row>
      <xdr:rowOff>76200</xdr:rowOff>
    </xdr:from>
    <xdr:to>
      <xdr:col>3</xdr:col>
      <xdr:colOff>1998244</xdr:colOff>
      <xdr:row>27</xdr:row>
      <xdr:rowOff>1955800</xdr:rowOff>
    </xdr:to>
    <xdr:pic>
      <xdr:nvPicPr>
        <xdr:cNvPr id="4" name="Picture 3" descr="Afridev.jpg"/>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134099" y="8407400"/>
          <a:ext cx="1248945" cy="1879600"/>
        </a:xfrm>
        <a:prstGeom prst="rect">
          <a:avLst/>
        </a:prstGeom>
      </xdr:spPr>
    </xdr:pic>
    <xdr:clientData/>
  </xdr:twoCellAnchor>
  <xdr:twoCellAnchor editAs="oneCell">
    <xdr:from>
      <xdr:col>4</xdr:col>
      <xdr:colOff>714166</xdr:colOff>
      <xdr:row>27</xdr:row>
      <xdr:rowOff>203200</xdr:rowOff>
    </xdr:from>
    <xdr:to>
      <xdr:col>4</xdr:col>
      <xdr:colOff>2748637</xdr:colOff>
      <xdr:row>27</xdr:row>
      <xdr:rowOff>1765300</xdr:rowOff>
    </xdr:to>
    <xdr:pic>
      <xdr:nvPicPr>
        <xdr:cNvPr id="6" name="Picture 5" descr="Afripump.jpg"/>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8905666" y="9169400"/>
          <a:ext cx="2034471" cy="1562100"/>
        </a:xfrm>
        <a:prstGeom prst="rect">
          <a:avLst/>
        </a:prstGeom>
      </xdr:spPr>
    </xdr:pic>
    <xdr:clientData/>
  </xdr:twoCellAnchor>
  <xdr:twoCellAnchor editAs="oneCell">
    <xdr:from>
      <xdr:col>5</xdr:col>
      <xdr:colOff>914400</xdr:colOff>
      <xdr:row>27</xdr:row>
      <xdr:rowOff>393700</xdr:rowOff>
    </xdr:from>
    <xdr:to>
      <xdr:col>5</xdr:col>
      <xdr:colOff>2676236</xdr:colOff>
      <xdr:row>27</xdr:row>
      <xdr:rowOff>1549400</xdr:rowOff>
    </xdr:to>
    <xdr:pic>
      <xdr:nvPicPr>
        <xdr:cNvPr id="8" name="Picture 7" descr="Ropepump.png"/>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1366500" y="11099800"/>
          <a:ext cx="1761836" cy="11557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482600</xdr:colOff>
      <xdr:row>1</xdr:row>
      <xdr:rowOff>25400</xdr:rowOff>
    </xdr:from>
    <xdr:to>
      <xdr:col>5</xdr:col>
      <xdr:colOff>636982</xdr:colOff>
      <xdr:row>9</xdr:row>
      <xdr:rowOff>50800</xdr:rowOff>
    </xdr:to>
    <xdr:pic>
      <xdr:nvPicPr>
        <xdr:cNvPr id="2" name="Picture 1" descr="Nira AF-85.jp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769100" y="241300"/>
          <a:ext cx="979882" cy="18034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7</xdr:col>
      <xdr:colOff>279400</xdr:colOff>
      <xdr:row>1</xdr:row>
      <xdr:rowOff>215900</xdr:rowOff>
    </xdr:from>
    <xdr:to>
      <xdr:col>8</xdr:col>
      <xdr:colOff>702845</xdr:colOff>
      <xdr:row>10</xdr:row>
      <xdr:rowOff>127000</xdr:rowOff>
    </xdr:to>
    <xdr:pic>
      <xdr:nvPicPr>
        <xdr:cNvPr id="3" name="Picture 2" descr="Afridev.jp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452100" y="431800"/>
          <a:ext cx="1248945" cy="1879600"/>
        </a:xfrm>
        <a:prstGeom prst="rect">
          <a:avLst/>
        </a:prstGeom>
      </xdr:spPr>
    </xdr:pic>
    <xdr:clientData/>
  </xdr:twoCellAnchor>
  <xdr:twoCellAnchor editAs="oneCell">
    <xdr:from>
      <xdr:col>5</xdr:col>
      <xdr:colOff>215900</xdr:colOff>
      <xdr:row>30</xdr:row>
      <xdr:rowOff>177800</xdr:rowOff>
    </xdr:from>
    <xdr:to>
      <xdr:col>6</xdr:col>
      <xdr:colOff>334545</xdr:colOff>
      <xdr:row>39</xdr:row>
      <xdr:rowOff>88900</xdr:rowOff>
    </xdr:to>
    <xdr:pic>
      <xdr:nvPicPr>
        <xdr:cNvPr id="4" name="Picture 3" descr="Afridev.jp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051800" y="6718300"/>
          <a:ext cx="1248945" cy="18796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7</xdr:col>
      <xdr:colOff>203200</xdr:colOff>
      <xdr:row>3</xdr:row>
      <xdr:rowOff>88900</xdr:rowOff>
    </xdr:from>
    <xdr:to>
      <xdr:col>8</xdr:col>
      <xdr:colOff>1107371</xdr:colOff>
      <xdr:row>10</xdr:row>
      <xdr:rowOff>63500</xdr:rowOff>
    </xdr:to>
    <xdr:pic>
      <xdr:nvPicPr>
        <xdr:cNvPr id="4" name="Picture 3" descr="Afripump.jp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515600" y="749300"/>
          <a:ext cx="2034471" cy="15621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hyperlink" Target="http://www.fairwater.org" TargetMode="External"/><Relationship Id="rId2" Type="http://schemas.openxmlformats.org/officeDocument/2006/relationships/hyperlink" Target="http://www.ropepump.com" TargetMode="External"/><Relationship Id="rId3"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theme="9" tint="-0.249977111117893"/>
  </sheetPr>
  <dimension ref="A1:O51"/>
  <sheetViews>
    <sheetView tabSelected="1" workbookViewId="0">
      <selection activeCell="I29" sqref="I29"/>
    </sheetView>
  </sheetViews>
  <sheetFormatPr baseColWidth="10" defaultRowHeight="15" x14ac:dyDescent="0"/>
  <cols>
    <col min="2" max="2" width="6.1640625" style="137" customWidth="1"/>
    <col min="3" max="7" width="20.33203125" customWidth="1"/>
  </cols>
  <sheetData>
    <row r="1" spans="1:15" ht="16" thickBot="1">
      <c r="A1" s="138" t="s">
        <v>176</v>
      </c>
      <c r="B1" s="136"/>
      <c r="C1" s="134"/>
      <c r="D1" s="134"/>
      <c r="E1" s="134"/>
      <c r="F1" s="134"/>
      <c r="G1" s="134"/>
      <c r="H1" s="134"/>
      <c r="I1" s="134"/>
      <c r="J1" s="134"/>
      <c r="K1" s="134"/>
      <c r="L1" s="134"/>
      <c r="M1" s="134"/>
      <c r="N1" s="134"/>
      <c r="O1" s="134"/>
    </row>
    <row r="2" spans="1:15">
      <c r="A2" s="134"/>
      <c r="B2" s="136"/>
      <c r="C2" s="148" t="s">
        <v>155</v>
      </c>
      <c r="D2" s="148" t="s">
        <v>155</v>
      </c>
      <c r="E2" s="148" t="s">
        <v>155</v>
      </c>
      <c r="F2" s="148" t="s">
        <v>155</v>
      </c>
      <c r="G2" s="149" t="s">
        <v>155</v>
      </c>
      <c r="H2" s="134"/>
      <c r="I2" s="134"/>
      <c r="J2" s="134"/>
      <c r="K2" s="134"/>
      <c r="L2" s="134"/>
      <c r="M2" s="134"/>
      <c r="N2" s="134"/>
      <c r="O2" s="134"/>
    </row>
    <row r="3" spans="1:15" ht="16" thickBot="1">
      <c r="A3" s="134"/>
      <c r="B3" s="136"/>
      <c r="C3" s="165" t="s">
        <v>154</v>
      </c>
      <c r="D3" s="166" t="s">
        <v>156</v>
      </c>
      <c r="E3" s="167" t="s">
        <v>64</v>
      </c>
      <c r="F3" s="168" t="s">
        <v>79</v>
      </c>
      <c r="G3" s="169" t="s">
        <v>157</v>
      </c>
      <c r="H3" s="134"/>
      <c r="I3" s="134"/>
      <c r="J3" s="134"/>
      <c r="K3" s="134"/>
      <c r="L3" s="134"/>
      <c r="M3" s="134"/>
      <c r="N3" s="134"/>
      <c r="O3" s="134"/>
    </row>
    <row r="4" spans="1:15">
      <c r="A4" s="134"/>
      <c r="B4" s="150" t="s">
        <v>158</v>
      </c>
      <c r="C4" s="142">
        <v>41</v>
      </c>
      <c r="D4" s="143">
        <v>50</v>
      </c>
      <c r="E4" s="143">
        <v>28</v>
      </c>
      <c r="F4" s="143">
        <v>26</v>
      </c>
      <c r="G4" s="144">
        <v>46</v>
      </c>
      <c r="H4" s="134"/>
      <c r="I4" s="134"/>
      <c r="J4" s="134"/>
      <c r="K4" s="134"/>
      <c r="L4" s="134"/>
      <c r="M4" s="134"/>
      <c r="N4" s="134"/>
      <c r="O4" s="134"/>
    </row>
    <row r="5" spans="1:15">
      <c r="A5" s="134"/>
      <c r="B5" s="151" t="s">
        <v>159</v>
      </c>
      <c r="C5" s="145">
        <v>37.5</v>
      </c>
      <c r="D5" s="135">
        <v>30</v>
      </c>
      <c r="E5" s="135">
        <v>23</v>
      </c>
      <c r="F5" s="135">
        <v>25</v>
      </c>
      <c r="G5" s="146">
        <v>35</v>
      </c>
      <c r="H5" s="134"/>
      <c r="I5" s="134"/>
      <c r="J5" s="134"/>
      <c r="K5" s="134"/>
      <c r="L5" s="134"/>
      <c r="M5" s="134"/>
      <c r="N5" s="134"/>
      <c r="O5" s="134"/>
    </row>
    <row r="6" spans="1:15">
      <c r="A6" s="134"/>
      <c r="B6" s="151" t="s">
        <v>160</v>
      </c>
      <c r="C6" s="145">
        <v>35</v>
      </c>
      <c r="D6" s="135">
        <v>20</v>
      </c>
      <c r="E6" s="135">
        <v>18</v>
      </c>
      <c r="F6" s="135">
        <v>24</v>
      </c>
      <c r="G6" s="146">
        <v>25</v>
      </c>
      <c r="H6" s="134"/>
      <c r="I6" s="134"/>
      <c r="J6" s="134"/>
      <c r="K6" s="134"/>
      <c r="L6" s="134"/>
      <c r="M6" s="134"/>
      <c r="N6" s="134"/>
      <c r="O6" s="134"/>
    </row>
    <row r="7" spans="1:15">
      <c r="A7" s="134"/>
      <c r="B7" s="151" t="s">
        <v>161</v>
      </c>
      <c r="C7" s="145">
        <v>33.299999999999997</v>
      </c>
      <c r="D7" s="139"/>
      <c r="E7" s="135">
        <v>15</v>
      </c>
      <c r="F7" s="135">
        <v>23</v>
      </c>
      <c r="G7" s="146">
        <v>20</v>
      </c>
      <c r="H7" s="134"/>
      <c r="I7" s="134"/>
      <c r="J7" s="134"/>
      <c r="K7" s="134"/>
      <c r="L7" s="134"/>
      <c r="M7" s="134"/>
      <c r="N7" s="134"/>
      <c r="O7" s="134"/>
    </row>
    <row r="8" spans="1:15">
      <c r="A8" s="134"/>
      <c r="B8" s="151" t="s">
        <v>162</v>
      </c>
      <c r="C8" s="145">
        <v>31</v>
      </c>
      <c r="D8" s="139"/>
      <c r="E8" s="135">
        <v>13</v>
      </c>
      <c r="F8" s="135">
        <v>22</v>
      </c>
      <c r="G8" s="146">
        <v>15</v>
      </c>
      <c r="H8" s="134"/>
      <c r="I8" s="134"/>
      <c r="J8" s="134"/>
      <c r="K8" s="134"/>
      <c r="L8" s="134"/>
      <c r="M8" s="134"/>
      <c r="N8" s="134"/>
      <c r="O8" s="134"/>
    </row>
    <row r="9" spans="1:15">
      <c r="A9" s="134"/>
      <c r="B9" s="151" t="s">
        <v>163</v>
      </c>
      <c r="C9" s="145">
        <v>29.16</v>
      </c>
      <c r="D9" s="139"/>
      <c r="E9" s="135">
        <v>12</v>
      </c>
      <c r="F9" s="135">
        <v>21</v>
      </c>
      <c r="G9" s="146">
        <v>12</v>
      </c>
      <c r="H9" s="134"/>
      <c r="I9" s="134"/>
      <c r="J9" s="134"/>
      <c r="K9" s="134"/>
      <c r="L9" s="134"/>
      <c r="M9" s="134"/>
      <c r="N9" s="134"/>
      <c r="O9" s="134"/>
    </row>
    <row r="10" spans="1:15">
      <c r="A10" s="134"/>
      <c r="B10" s="151" t="s">
        <v>164</v>
      </c>
      <c r="C10" s="145">
        <v>26.5</v>
      </c>
      <c r="D10" s="139"/>
      <c r="E10" s="135">
        <v>8.5</v>
      </c>
      <c r="F10" s="135">
        <v>20</v>
      </c>
      <c r="G10" s="146">
        <v>10</v>
      </c>
      <c r="H10" s="134"/>
      <c r="I10" s="134"/>
      <c r="J10" s="134"/>
      <c r="K10" s="134"/>
      <c r="L10" s="134"/>
      <c r="M10" s="134"/>
      <c r="N10" s="134"/>
      <c r="O10" s="134"/>
    </row>
    <row r="11" spans="1:15">
      <c r="A11" s="134"/>
      <c r="B11" s="151" t="s">
        <v>165</v>
      </c>
      <c r="C11" s="145">
        <v>25</v>
      </c>
      <c r="D11" s="139"/>
      <c r="E11" s="135">
        <v>7</v>
      </c>
      <c r="F11" s="135">
        <v>19</v>
      </c>
      <c r="G11" s="146">
        <v>8</v>
      </c>
      <c r="H11" s="134"/>
      <c r="I11" s="134"/>
      <c r="J11" s="134"/>
      <c r="K11" s="134"/>
      <c r="L11" s="134"/>
      <c r="M11" s="134"/>
      <c r="N11" s="134"/>
      <c r="O11" s="134"/>
    </row>
    <row r="12" spans="1:15">
      <c r="A12" s="134"/>
      <c r="B12" s="151" t="s">
        <v>166</v>
      </c>
      <c r="C12" s="145">
        <v>22</v>
      </c>
      <c r="D12" s="139"/>
      <c r="E12" s="135">
        <v>5</v>
      </c>
      <c r="F12" s="135">
        <v>19</v>
      </c>
      <c r="G12" s="146">
        <v>6</v>
      </c>
      <c r="H12" s="134"/>
      <c r="I12" s="134"/>
      <c r="J12" s="134"/>
      <c r="K12" s="134"/>
      <c r="L12" s="134"/>
      <c r="M12" s="134"/>
      <c r="N12" s="134"/>
      <c r="O12" s="134"/>
    </row>
    <row r="13" spans="1:15">
      <c r="A13" s="134"/>
      <c r="B13" s="151" t="s">
        <v>167</v>
      </c>
      <c r="C13" s="145">
        <v>20.8</v>
      </c>
      <c r="D13" s="139"/>
      <c r="E13" s="135">
        <v>3</v>
      </c>
      <c r="F13" s="135">
        <v>18</v>
      </c>
      <c r="G13" s="146">
        <v>4</v>
      </c>
      <c r="H13" s="134"/>
      <c r="I13" s="134"/>
      <c r="J13" s="134"/>
      <c r="K13" s="134"/>
      <c r="L13" s="134"/>
      <c r="M13" s="134"/>
      <c r="N13" s="134"/>
      <c r="O13" s="134"/>
    </row>
    <row r="14" spans="1:15">
      <c r="A14" s="134"/>
      <c r="B14" s="151" t="s">
        <v>168</v>
      </c>
      <c r="C14" s="145">
        <v>18</v>
      </c>
      <c r="D14" s="139"/>
      <c r="E14" s="135">
        <v>1</v>
      </c>
      <c r="F14" s="135">
        <v>17</v>
      </c>
      <c r="G14" s="146">
        <v>2</v>
      </c>
      <c r="H14" s="134"/>
      <c r="I14" s="134"/>
      <c r="J14" s="134"/>
      <c r="K14" s="134"/>
      <c r="L14" s="134"/>
      <c r="M14" s="134"/>
      <c r="N14" s="134"/>
      <c r="O14" s="134"/>
    </row>
    <row r="15" spans="1:15">
      <c r="A15" s="134"/>
      <c r="B15" s="151" t="s">
        <v>169</v>
      </c>
      <c r="C15" s="145">
        <v>16.600000000000001</v>
      </c>
      <c r="D15" s="139"/>
      <c r="E15" s="139"/>
      <c r="F15" s="135">
        <v>16</v>
      </c>
      <c r="G15" s="146">
        <v>1</v>
      </c>
      <c r="H15" s="134"/>
      <c r="I15" s="134"/>
      <c r="J15" s="134"/>
      <c r="K15" s="134"/>
      <c r="L15" s="134"/>
      <c r="M15" s="134"/>
      <c r="N15" s="134"/>
      <c r="O15" s="134"/>
    </row>
    <row r="16" spans="1:15">
      <c r="A16" s="134"/>
      <c r="B16" s="151" t="s">
        <v>170</v>
      </c>
      <c r="C16" s="145">
        <v>14</v>
      </c>
      <c r="D16" s="139"/>
      <c r="E16" s="139"/>
      <c r="F16" s="135">
        <v>15</v>
      </c>
      <c r="G16" s="147"/>
      <c r="H16" s="134"/>
      <c r="I16" s="134"/>
      <c r="J16" s="134"/>
      <c r="K16" s="134"/>
      <c r="L16" s="134"/>
      <c r="M16" s="134"/>
      <c r="N16" s="134"/>
      <c r="O16" s="134"/>
    </row>
    <row r="17" spans="1:15">
      <c r="A17" s="134"/>
      <c r="B17" s="151" t="s">
        <v>171</v>
      </c>
      <c r="C17" s="145">
        <v>12.5</v>
      </c>
      <c r="D17" s="139"/>
      <c r="E17" s="139"/>
      <c r="F17" s="135">
        <v>14</v>
      </c>
      <c r="G17" s="147"/>
      <c r="H17" s="134"/>
      <c r="I17" s="134"/>
      <c r="J17" s="134"/>
      <c r="K17" s="134"/>
      <c r="L17" s="134"/>
      <c r="M17" s="134"/>
      <c r="N17" s="134"/>
      <c r="O17" s="134"/>
    </row>
    <row r="18" spans="1:15">
      <c r="A18" s="134"/>
      <c r="B18" s="151" t="s">
        <v>172</v>
      </c>
      <c r="C18" s="145">
        <v>10</v>
      </c>
      <c r="D18" s="139"/>
      <c r="E18" s="139"/>
      <c r="F18" s="135">
        <v>13</v>
      </c>
      <c r="G18" s="147"/>
      <c r="H18" s="134"/>
      <c r="I18" s="134"/>
      <c r="J18" s="134"/>
      <c r="K18" s="134"/>
      <c r="L18" s="134"/>
      <c r="M18" s="134"/>
      <c r="N18" s="134"/>
      <c r="O18" s="134"/>
    </row>
    <row r="19" spans="1:15">
      <c r="A19" s="134"/>
      <c r="B19" s="151" t="s">
        <v>173</v>
      </c>
      <c r="C19" s="145">
        <v>8.3000000000000007</v>
      </c>
      <c r="D19" s="139"/>
      <c r="E19" s="139"/>
      <c r="F19" s="135">
        <v>12</v>
      </c>
      <c r="G19" s="147"/>
      <c r="H19" s="134"/>
      <c r="I19" s="134"/>
      <c r="J19" s="134"/>
      <c r="K19" s="134"/>
      <c r="L19" s="134"/>
      <c r="M19" s="134"/>
      <c r="N19" s="134"/>
      <c r="O19" s="134"/>
    </row>
    <row r="20" spans="1:15">
      <c r="A20" s="134"/>
      <c r="B20" s="151" t="s">
        <v>174</v>
      </c>
      <c r="C20" s="145">
        <v>6</v>
      </c>
      <c r="D20" s="139"/>
      <c r="E20" s="139"/>
      <c r="F20" s="135">
        <v>11</v>
      </c>
      <c r="G20" s="147"/>
      <c r="H20" s="134"/>
      <c r="I20" s="134"/>
      <c r="J20" s="134"/>
      <c r="K20" s="134"/>
      <c r="L20" s="134"/>
      <c r="M20" s="134"/>
      <c r="N20" s="134"/>
      <c r="O20" s="134"/>
    </row>
    <row r="21" spans="1:15" ht="16" thickBot="1">
      <c r="A21" s="134"/>
      <c r="B21" s="151" t="s">
        <v>175</v>
      </c>
      <c r="C21" s="152">
        <v>4</v>
      </c>
      <c r="D21" s="153"/>
      <c r="E21" s="153"/>
      <c r="F21" s="154">
        <v>10</v>
      </c>
      <c r="G21" s="155"/>
      <c r="H21" s="134"/>
      <c r="I21" s="134"/>
      <c r="J21" s="134"/>
      <c r="K21" s="134"/>
      <c r="L21" s="134"/>
      <c r="M21" s="134"/>
      <c r="N21" s="134"/>
      <c r="O21" s="134"/>
    </row>
    <row r="22" spans="1:15" ht="16" thickTop="1">
      <c r="A22" s="134"/>
      <c r="B22" s="156"/>
      <c r="C22" s="157"/>
      <c r="D22" s="157"/>
      <c r="E22" s="157"/>
      <c r="F22" s="157"/>
      <c r="G22" s="158"/>
      <c r="H22" s="134"/>
      <c r="I22" s="134"/>
      <c r="J22" s="134"/>
      <c r="K22" s="134"/>
      <c r="L22" s="134"/>
      <c r="M22" s="134"/>
      <c r="N22" s="134"/>
      <c r="O22" s="134"/>
    </row>
    <row r="23" spans="1:15">
      <c r="A23" s="134"/>
      <c r="B23" s="159"/>
      <c r="C23" s="160"/>
      <c r="D23" s="160"/>
      <c r="E23" s="160"/>
      <c r="F23" s="160"/>
      <c r="G23" s="161"/>
      <c r="H23" s="134"/>
      <c r="I23" s="134"/>
      <c r="J23" s="134"/>
      <c r="K23" s="134"/>
      <c r="L23" s="134"/>
      <c r="M23" s="134"/>
      <c r="N23" s="134"/>
      <c r="O23" s="134"/>
    </row>
    <row r="24" spans="1:15">
      <c r="A24" s="134"/>
      <c r="B24" s="159"/>
      <c r="C24" s="160"/>
      <c r="D24" s="160"/>
      <c r="E24" s="160"/>
      <c r="F24" s="160"/>
      <c r="G24" s="161"/>
      <c r="H24" s="134"/>
      <c r="I24" s="134"/>
      <c r="J24" s="134"/>
      <c r="K24" s="134"/>
      <c r="L24" s="134"/>
      <c r="M24" s="134"/>
      <c r="N24" s="134"/>
      <c r="O24" s="134"/>
    </row>
    <row r="25" spans="1:15">
      <c r="A25" s="134"/>
      <c r="B25" s="159"/>
      <c r="C25" s="160"/>
      <c r="D25" s="160"/>
      <c r="E25" s="160"/>
      <c r="F25" s="160"/>
      <c r="G25" s="161"/>
      <c r="H25" s="134"/>
      <c r="I25" s="134"/>
      <c r="J25" s="134"/>
      <c r="K25" s="134"/>
      <c r="L25" s="134"/>
      <c r="M25" s="134"/>
      <c r="N25" s="134"/>
      <c r="O25" s="134"/>
    </row>
    <row r="26" spans="1:15">
      <c r="A26" s="134"/>
      <c r="B26" s="159"/>
      <c r="C26" s="160"/>
      <c r="D26" s="160"/>
      <c r="E26" s="160"/>
      <c r="F26" s="160"/>
      <c r="G26" s="161"/>
      <c r="H26" s="134"/>
      <c r="I26" s="134"/>
      <c r="J26" s="134"/>
      <c r="K26" s="134"/>
      <c r="L26" s="134"/>
      <c r="M26" s="134"/>
      <c r="N26" s="134"/>
      <c r="O26" s="134"/>
    </row>
    <row r="27" spans="1:15">
      <c r="A27" s="134"/>
      <c r="B27" s="159"/>
      <c r="C27" s="160"/>
      <c r="D27" s="160"/>
      <c r="E27" s="160"/>
      <c r="F27" s="160"/>
      <c r="G27" s="161"/>
      <c r="H27" s="134"/>
      <c r="I27" s="134"/>
      <c r="J27" s="134"/>
      <c r="K27" s="134"/>
      <c r="L27" s="134"/>
      <c r="M27" s="134"/>
      <c r="N27" s="134"/>
      <c r="O27" s="134"/>
    </row>
    <row r="28" spans="1:15">
      <c r="A28" s="134"/>
      <c r="B28" s="159"/>
      <c r="C28" s="160"/>
      <c r="D28" s="160"/>
      <c r="E28" s="160"/>
      <c r="F28" s="160"/>
      <c r="G28" s="161"/>
      <c r="H28" s="134"/>
      <c r="I28" s="134"/>
      <c r="J28" s="134"/>
      <c r="K28" s="134"/>
      <c r="L28" s="134"/>
      <c r="M28" s="134"/>
      <c r="N28" s="134"/>
      <c r="O28" s="134"/>
    </row>
    <row r="29" spans="1:15">
      <c r="A29" s="134"/>
      <c r="B29" s="159"/>
      <c r="C29" s="160"/>
      <c r="D29" s="160"/>
      <c r="E29" s="160"/>
      <c r="F29" s="160"/>
      <c r="G29" s="161"/>
      <c r="H29" s="134"/>
      <c r="I29" s="134"/>
      <c r="J29" s="134"/>
      <c r="K29" s="134"/>
      <c r="L29" s="134"/>
      <c r="M29" s="134"/>
      <c r="N29" s="134"/>
      <c r="O29" s="134"/>
    </row>
    <row r="30" spans="1:15">
      <c r="A30" s="134"/>
      <c r="B30" s="159"/>
      <c r="C30" s="160"/>
      <c r="D30" s="160"/>
      <c r="E30" s="160"/>
      <c r="F30" s="160"/>
      <c r="G30" s="161"/>
      <c r="H30" s="134"/>
      <c r="I30" s="134"/>
      <c r="J30" s="134"/>
      <c r="K30" s="134"/>
      <c r="L30" s="134"/>
      <c r="M30" s="134"/>
      <c r="N30" s="134"/>
      <c r="O30" s="134"/>
    </row>
    <row r="31" spans="1:15">
      <c r="A31" s="134"/>
      <c r="B31" s="159"/>
      <c r="C31" s="160"/>
      <c r="D31" s="160"/>
      <c r="E31" s="160"/>
      <c r="F31" s="160"/>
      <c r="G31" s="161"/>
      <c r="H31" s="134"/>
      <c r="I31" s="134"/>
      <c r="J31" s="134"/>
      <c r="K31" s="134"/>
      <c r="L31" s="134"/>
      <c r="M31" s="134"/>
      <c r="N31" s="134"/>
      <c r="O31" s="134"/>
    </row>
    <row r="32" spans="1:15" ht="16" thickBot="1">
      <c r="A32" s="134"/>
      <c r="B32" s="162"/>
      <c r="C32" s="163"/>
      <c r="D32" s="163"/>
      <c r="E32" s="163"/>
      <c r="F32" s="163"/>
      <c r="G32" s="164"/>
      <c r="H32" s="134"/>
      <c r="I32" s="134"/>
      <c r="J32" s="134"/>
      <c r="K32" s="134"/>
      <c r="L32" s="134"/>
      <c r="M32" s="134"/>
      <c r="N32" s="134"/>
      <c r="O32" s="134"/>
    </row>
    <row r="33" spans="1:15" ht="16" thickTop="1">
      <c r="A33" s="134"/>
      <c r="B33" s="136"/>
      <c r="C33" s="134"/>
      <c r="D33" s="134"/>
      <c r="E33" s="134"/>
      <c r="F33" s="134"/>
      <c r="G33" s="134"/>
      <c r="H33" s="134"/>
      <c r="I33" s="134"/>
      <c r="J33" s="134"/>
      <c r="K33" s="134"/>
      <c r="L33" s="134"/>
      <c r="M33" s="134"/>
      <c r="N33" s="134"/>
      <c r="O33" s="134"/>
    </row>
    <row r="34" spans="1:15">
      <c r="A34" s="134"/>
      <c r="B34" s="136"/>
      <c r="C34" s="134"/>
      <c r="D34" s="134"/>
      <c r="E34" s="134"/>
      <c r="F34" s="134"/>
      <c r="G34" s="134"/>
      <c r="H34" s="134"/>
      <c r="I34" s="134"/>
      <c r="J34" s="134"/>
      <c r="K34" s="134"/>
      <c r="L34" s="134"/>
      <c r="M34" s="134"/>
      <c r="N34" s="134"/>
      <c r="O34" s="134"/>
    </row>
    <row r="35" spans="1:15">
      <c r="A35" s="134"/>
      <c r="B35" s="136"/>
      <c r="C35" s="134"/>
      <c r="D35" s="134"/>
      <c r="E35" s="134"/>
      <c r="F35" s="134"/>
      <c r="G35" s="134"/>
      <c r="H35" s="134"/>
      <c r="I35" s="134"/>
      <c r="J35" s="134"/>
      <c r="K35" s="134"/>
      <c r="L35" s="134"/>
      <c r="M35" s="134"/>
      <c r="N35" s="134"/>
      <c r="O35" s="134"/>
    </row>
    <row r="36" spans="1:15">
      <c r="A36" s="140"/>
      <c r="B36" s="141"/>
      <c r="C36" s="140"/>
      <c r="D36" s="140"/>
      <c r="E36" s="140"/>
      <c r="F36" s="140"/>
      <c r="G36" s="140"/>
      <c r="H36" s="140"/>
      <c r="I36" s="140"/>
      <c r="J36" s="140"/>
      <c r="K36" s="140"/>
      <c r="L36" s="140"/>
      <c r="M36" s="140"/>
      <c r="N36" s="140"/>
      <c r="O36" s="140"/>
    </row>
    <row r="37" spans="1:15">
      <c r="A37" s="140"/>
      <c r="B37" s="141"/>
      <c r="C37" s="140"/>
      <c r="D37" s="140"/>
      <c r="E37" s="140"/>
      <c r="F37" s="140"/>
      <c r="G37" s="140"/>
      <c r="H37" s="140"/>
      <c r="I37" s="140"/>
      <c r="J37" s="140"/>
      <c r="K37" s="140"/>
      <c r="L37" s="140"/>
      <c r="M37" s="140"/>
      <c r="N37" s="140"/>
      <c r="O37" s="140"/>
    </row>
    <row r="38" spans="1:15">
      <c r="A38" s="140"/>
      <c r="B38" s="141"/>
      <c r="C38" s="140"/>
      <c r="D38" s="140"/>
      <c r="E38" s="140"/>
      <c r="F38" s="140"/>
      <c r="G38" s="140"/>
      <c r="H38" s="140"/>
      <c r="I38" s="140"/>
      <c r="J38" s="140"/>
      <c r="K38" s="140"/>
      <c r="L38" s="140"/>
      <c r="M38" s="140"/>
      <c r="N38" s="140"/>
      <c r="O38" s="140"/>
    </row>
    <row r="39" spans="1:15">
      <c r="A39" s="140"/>
      <c r="B39" s="141"/>
      <c r="C39" s="140"/>
      <c r="D39" s="140"/>
      <c r="E39" s="140"/>
      <c r="F39" s="140"/>
      <c r="G39" s="140"/>
      <c r="H39" s="140"/>
      <c r="I39" s="140"/>
      <c r="J39" s="140"/>
      <c r="K39" s="140"/>
      <c r="L39" s="140"/>
      <c r="M39" s="140"/>
      <c r="N39" s="140"/>
      <c r="O39" s="140"/>
    </row>
    <row r="40" spans="1:15">
      <c r="A40" s="140"/>
      <c r="B40" s="141"/>
      <c r="C40" s="140"/>
      <c r="D40" s="140"/>
      <c r="E40" s="140"/>
      <c r="F40" s="140"/>
      <c r="G40" s="140"/>
      <c r="H40" s="140"/>
      <c r="I40" s="140"/>
      <c r="J40" s="140"/>
      <c r="K40" s="140"/>
      <c r="L40" s="140"/>
      <c r="M40" s="140"/>
      <c r="N40" s="140"/>
      <c r="O40" s="140"/>
    </row>
    <row r="41" spans="1:15">
      <c r="A41" s="140"/>
      <c r="B41" s="141"/>
      <c r="C41" s="140"/>
      <c r="D41" s="140"/>
      <c r="E41" s="140"/>
      <c r="F41" s="140"/>
      <c r="G41" s="140"/>
      <c r="H41" s="140"/>
      <c r="I41" s="140"/>
      <c r="J41" s="140"/>
      <c r="K41" s="140"/>
      <c r="L41" s="140"/>
      <c r="M41" s="140"/>
      <c r="N41" s="140"/>
      <c r="O41" s="140"/>
    </row>
    <row r="42" spans="1:15">
      <c r="A42" s="140"/>
      <c r="B42" s="141"/>
      <c r="C42" s="140"/>
      <c r="D42" s="140"/>
      <c r="E42" s="140"/>
      <c r="F42" s="140"/>
      <c r="G42" s="140"/>
      <c r="H42" s="140"/>
      <c r="I42" s="140"/>
      <c r="J42" s="140"/>
      <c r="K42" s="140"/>
      <c r="L42" s="140"/>
      <c r="M42" s="140"/>
      <c r="N42" s="140"/>
      <c r="O42" s="140"/>
    </row>
    <row r="43" spans="1:15">
      <c r="A43" s="140"/>
      <c r="B43" s="141"/>
      <c r="C43" s="140"/>
      <c r="D43" s="140"/>
      <c r="E43" s="140"/>
      <c r="F43" s="140"/>
      <c r="G43" s="140"/>
      <c r="H43" s="140"/>
      <c r="I43" s="140"/>
      <c r="J43" s="140"/>
      <c r="K43" s="140"/>
      <c r="L43" s="140"/>
      <c r="M43" s="140"/>
      <c r="N43" s="140"/>
      <c r="O43" s="140"/>
    </row>
    <row r="44" spans="1:15">
      <c r="A44" s="140"/>
      <c r="B44" s="141"/>
      <c r="C44" s="140"/>
      <c r="D44" s="140"/>
      <c r="E44" s="140"/>
      <c r="F44" s="140"/>
      <c r="G44" s="140"/>
      <c r="H44" s="140"/>
      <c r="I44" s="140"/>
      <c r="J44" s="140"/>
      <c r="K44" s="140"/>
      <c r="L44" s="140"/>
      <c r="M44" s="140"/>
      <c r="N44" s="140"/>
      <c r="O44" s="140"/>
    </row>
    <row r="45" spans="1:15">
      <c r="A45" s="140"/>
      <c r="B45" s="141"/>
      <c r="C45" s="140"/>
      <c r="D45" s="140"/>
      <c r="E45" s="140"/>
      <c r="F45" s="140"/>
      <c r="G45" s="140"/>
      <c r="H45" s="140"/>
      <c r="I45" s="140"/>
      <c r="J45" s="140"/>
      <c r="K45" s="140"/>
      <c r="L45" s="140"/>
      <c r="M45" s="140"/>
      <c r="N45" s="140"/>
      <c r="O45" s="140"/>
    </row>
    <row r="46" spans="1:15">
      <c r="A46" s="140"/>
      <c r="B46" s="141"/>
      <c r="C46" s="140"/>
      <c r="D46" s="140"/>
      <c r="E46" s="140"/>
      <c r="F46" s="140"/>
      <c r="G46" s="140"/>
      <c r="H46" s="140"/>
      <c r="I46" s="140"/>
      <c r="J46" s="140"/>
      <c r="K46" s="140"/>
      <c r="L46" s="140"/>
      <c r="M46" s="140"/>
      <c r="N46" s="140"/>
      <c r="O46" s="140"/>
    </row>
    <row r="47" spans="1:15">
      <c r="A47" s="140"/>
      <c r="B47" s="141"/>
      <c r="C47" s="140"/>
      <c r="D47" s="140"/>
      <c r="E47" s="140"/>
      <c r="F47" s="140"/>
      <c r="G47" s="140"/>
      <c r="H47" s="140"/>
      <c r="I47" s="140"/>
      <c r="J47" s="140"/>
      <c r="K47" s="140"/>
      <c r="L47" s="140"/>
      <c r="M47" s="140"/>
      <c r="N47" s="140"/>
      <c r="O47" s="140"/>
    </row>
    <row r="48" spans="1:15">
      <c r="A48" s="140"/>
      <c r="B48" s="141"/>
      <c r="C48" s="140"/>
      <c r="D48" s="140"/>
      <c r="E48" s="140"/>
      <c r="F48" s="140"/>
      <c r="G48" s="140"/>
      <c r="H48" s="140"/>
      <c r="I48" s="140"/>
      <c r="J48" s="140"/>
      <c r="K48" s="140"/>
      <c r="L48" s="140"/>
      <c r="M48" s="140"/>
      <c r="N48" s="140"/>
      <c r="O48" s="140"/>
    </row>
    <row r="49" spans="1:15">
      <c r="A49" s="140"/>
      <c r="B49" s="141"/>
      <c r="C49" s="140"/>
      <c r="D49" s="140"/>
      <c r="E49" s="140"/>
      <c r="F49" s="140"/>
      <c r="G49" s="140"/>
      <c r="H49" s="140"/>
      <c r="I49" s="140"/>
      <c r="J49" s="140"/>
      <c r="K49" s="140"/>
      <c r="L49" s="140"/>
      <c r="M49" s="140"/>
      <c r="N49" s="140"/>
      <c r="O49" s="140"/>
    </row>
    <row r="50" spans="1:15">
      <c r="A50" s="140"/>
      <c r="B50" s="141"/>
      <c r="C50" s="140"/>
      <c r="D50" s="140"/>
      <c r="E50" s="140"/>
      <c r="F50" s="140"/>
      <c r="G50" s="140"/>
      <c r="H50" s="140"/>
      <c r="I50" s="140"/>
      <c r="J50" s="140"/>
      <c r="K50" s="140"/>
      <c r="L50" s="140"/>
      <c r="M50" s="140"/>
      <c r="N50" s="140"/>
      <c r="O50" s="140"/>
    </row>
    <row r="51" spans="1:15">
      <c r="A51" s="140"/>
      <c r="B51" s="141"/>
      <c r="C51" s="140"/>
      <c r="D51" s="140"/>
      <c r="E51" s="140"/>
      <c r="F51" s="140"/>
      <c r="G51" s="140"/>
      <c r="H51" s="140"/>
      <c r="I51" s="140"/>
      <c r="J51" s="140"/>
      <c r="K51" s="140"/>
      <c r="L51" s="140"/>
      <c r="M51" s="140"/>
      <c r="N51" s="140"/>
      <c r="O51" s="140"/>
    </row>
  </sheetData>
  <pageMargins left="0.75" right="0.75" top="1" bottom="1" header="0.5" footer="0.5"/>
  <pageSetup paperSize="9" orientation="portrait" horizontalDpi="4294967292" verticalDpi="4294967292"/>
  <drawing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000090"/>
  </sheetPr>
  <dimension ref="A1:O45"/>
  <sheetViews>
    <sheetView workbookViewId="0">
      <pane xSplit="2" ySplit="1" topLeftCell="C2" activePane="bottomRight" state="frozen"/>
      <selection pane="topRight" activeCell="C1" sqref="C1"/>
      <selection pane="bottomLeft" activeCell="A3" sqref="A3"/>
      <selection pane="bottomRight" activeCell="D3" sqref="D3"/>
    </sheetView>
  </sheetViews>
  <sheetFormatPr baseColWidth="10" defaultRowHeight="17" x14ac:dyDescent="0"/>
  <cols>
    <col min="1" max="2" width="10.83203125" style="5"/>
    <col min="3" max="3" width="20.33203125" style="5" customWidth="1"/>
    <col min="4" max="7" width="22.6640625" style="22" customWidth="1"/>
    <col min="8" max="16384" width="10.83203125" style="5"/>
  </cols>
  <sheetData>
    <row r="1" spans="1:15">
      <c r="A1" s="1"/>
      <c r="B1" s="2"/>
      <c r="C1" s="3" t="s">
        <v>15</v>
      </c>
      <c r="D1" s="4"/>
      <c r="E1" s="2" t="s">
        <v>14</v>
      </c>
      <c r="F1" s="4"/>
      <c r="G1" s="4"/>
      <c r="H1" s="2"/>
      <c r="I1" s="2"/>
      <c r="J1" s="1"/>
      <c r="K1" s="1"/>
      <c r="L1" s="1"/>
      <c r="M1" s="1"/>
      <c r="N1" s="1"/>
      <c r="O1" s="1"/>
    </row>
    <row r="2" spans="1:15" ht="10" customHeight="1">
      <c r="A2" s="1"/>
      <c r="B2" s="2"/>
      <c r="C2" s="2"/>
      <c r="D2" s="6"/>
      <c r="E2" s="6"/>
      <c r="F2" s="6"/>
      <c r="G2" s="6"/>
      <c r="H2" s="2"/>
      <c r="I2" s="2"/>
      <c r="J2" s="1"/>
      <c r="K2" s="1"/>
      <c r="L2" s="1"/>
      <c r="M2" s="1"/>
      <c r="N2" s="1"/>
      <c r="O2" s="1"/>
    </row>
    <row r="3" spans="1:15" ht="26" customHeight="1">
      <c r="A3" s="1"/>
      <c r="B3" s="2"/>
      <c r="C3" s="7" t="s">
        <v>0</v>
      </c>
      <c r="D3" s="8" t="s">
        <v>17</v>
      </c>
      <c r="E3" s="8" t="s">
        <v>7</v>
      </c>
      <c r="F3" s="8" t="s">
        <v>8</v>
      </c>
      <c r="G3" s="8" t="s">
        <v>9</v>
      </c>
      <c r="H3" s="2"/>
      <c r="I3" s="2"/>
      <c r="J3" s="1"/>
      <c r="K3" s="1"/>
      <c r="L3" s="1"/>
      <c r="M3" s="1"/>
      <c r="N3" s="1"/>
      <c r="O3" s="1"/>
    </row>
    <row r="4" spans="1:15" ht="26" customHeight="1">
      <c r="A4" s="1"/>
      <c r="B4" s="2"/>
      <c r="C4" s="9" t="s">
        <v>1</v>
      </c>
      <c r="D4" s="10">
        <v>62966</v>
      </c>
      <c r="E4" s="10">
        <v>63364</v>
      </c>
      <c r="F4" s="10">
        <v>177016</v>
      </c>
      <c r="G4" s="10">
        <v>14400</v>
      </c>
      <c r="H4" s="2"/>
      <c r="I4" s="2"/>
      <c r="J4" s="1"/>
      <c r="K4" s="1"/>
      <c r="L4" s="1"/>
      <c r="M4" s="1"/>
      <c r="N4" s="1"/>
      <c r="O4" s="1"/>
    </row>
    <row r="5" spans="1:15" ht="26" customHeight="1">
      <c r="A5" s="1"/>
      <c r="B5" s="2"/>
      <c r="C5" s="9" t="s">
        <v>2</v>
      </c>
      <c r="D5" s="10">
        <v>900</v>
      </c>
      <c r="E5" s="10">
        <v>3041</v>
      </c>
      <c r="F5" s="10">
        <v>500</v>
      </c>
      <c r="G5" s="10">
        <v>2000</v>
      </c>
      <c r="H5" s="2"/>
      <c r="I5" s="2"/>
      <c r="J5" s="1"/>
      <c r="K5" s="1"/>
      <c r="L5" s="1"/>
      <c r="M5" s="1"/>
      <c r="N5" s="1"/>
      <c r="O5" s="1"/>
    </row>
    <row r="6" spans="1:15" ht="26" customHeight="1">
      <c r="A6" s="1"/>
      <c r="B6" s="2"/>
      <c r="C6" s="9" t="s">
        <v>3</v>
      </c>
      <c r="D6" s="11">
        <v>15</v>
      </c>
      <c r="E6" s="11">
        <v>15</v>
      </c>
      <c r="F6" s="11">
        <v>15</v>
      </c>
      <c r="G6" s="11">
        <v>10</v>
      </c>
      <c r="H6" s="2"/>
      <c r="I6" s="2"/>
      <c r="J6" s="1"/>
      <c r="K6" s="1"/>
      <c r="L6" s="1"/>
      <c r="M6" s="1"/>
      <c r="N6" s="1"/>
      <c r="O6" s="1"/>
    </row>
    <row r="7" spans="1:15" ht="26" customHeight="1">
      <c r="A7" s="1"/>
      <c r="B7" s="2"/>
      <c r="C7" s="7" t="s">
        <v>4</v>
      </c>
      <c r="D7" s="12">
        <f>(D5*D6+D4)/D6</f>
        <v>5097.7333333333336</v>
      </c>
      <c r="E7" s="12">
        <f t="shared" ref="E7:G7" si="0">(E5*E6+E4)/E6</f>
        <v>7265.2666666666664</v>
      </c>
      <c r="F7" s="12">
        <f t="shared" si="0"/>
        <v>12301.066666666668</v>
      </c>
      <c r="G7" s="12">
        <f t="shared" si="0"/>
        <v>3440</v>
      </c>
      <c r="H7" s="2"/>
      <c r="I7" s="2"/>
      <c r="J7" s="1"/>
      <c r="K7" s="1"/>
      <c r="L7" s="1"/>
      <c r="M7" s="1"/>
      <c r="N7" s="1"/>
      <c r="O7" s="1"/>
    </row>
    <row r="8" spans="1:15" ht="26" customHeight="1" thickBot="1">
      <c r="A8" s="1"/>
      <c r="B8" s="2"/>
      <c r="C8" s="2"/>
      <c r="D8" s="6"/>
      <c r="E8" s="6"/>
      <c r="F8" s="6"/>
      <c r="G8" s="6"/>
      <c r="H8" s="2"/>
      <c r="I8" s="2"/>
      <c r="J8" s="1"/>
      <c r="K8" s="1"/>
      <c r="L8" s="1"/>
      <c r="M8" s="1"/>
      <c r="N8" s="1"/>
      <c r="O8" s="1"/>
    </row>
    <row r="9" spans="1:15" ht="26" customHeight="1" thickBot="1">
      <c r="A9" s="1"/>
      <c r="B9" s="2"/>
      <c r="C9" s="2"/>
      <c r="D9" s="6"/>
      <c r="E9" s="13" t="s">
        <v>6</v>
      </c>
      <c r="F9" s="14">
        <v>41.3</v>
      </c>
      <c r="G9" s="15" t="s">
        <v>5</v>
      </c>
      <c r="H9" s="2"/>
      <c r="I9" s="2"/>
      <c r="J9" s="1"/>
      <c r="K9" s="1"/>
      <c r="L9" s="1"/>
      <c r="M9" s="1"/>
      <c r="N9" s="1"/>
      <c r="O9" s="1"/>
    </row>
    <row r="10" spans="1:15" ht="26" customHeight="1">
      <c r="A10" s="1"/>
      <c r="B10" s="2"/>
      <c r="C10" s="2"/>
      <c r="D10" s="6"/>
      <c r="E10" s="6"/>
      <c r="F10" s="6"/>
      <c r="G10" s="6"/>
      <c r="H10" s="2"/>
      <c r="I10" s="2"/>
      <c r="J10" s="1"/>
      <c r="K10" s="1"/>
      <c r="L10" s="1"/>
      <c r="M10" s="1"/>
      <c r="N10" s="1"/>
      <c r="O10" s="1"/>
    </row>
    <row r="11" spans="1:15" ht="26" customHeight="1">
      <c r="A11" s="1"/>
      <c r="B11" s="2"/>
      <c r="C11" s="7" t="s">
        <v>0</v>
      </c>
      <c r="D11" s="16" t="str">
        <f>D3</f>
        <v>Afridev ( 45 m. deep )</v>
      </c>
      <c r="E11" s="16" t="str">
        <f t="shared" ref="E11:G11" si="1">E3</f>
        <v>Nira AF-85 ( 12 m. deep)</v>
      </c>
      <c r="F11" s="16" t="str">
        <f t="shared" si="1"/>
        <v>Afripump ( 70 m. deep)</v>
      </c>
      <c r="G11" s="16" t="str">
        <f t="shared" si="1"/>
        <v>Rope ( 45 m. deep)</v>
      </c>
      <c r="H11" s="2"/>
      <c r="I11" s="2"/>
      <c r="J11" s="1"/>
      <c r="K11" s="1"/>
      <c r="L11" s="1"/>
      <c r="M11" s="1"/>
      <c r="N11" s="1"/>
      <c r="O11" s="1"/>
    </row>
    <row r="12" spans="1:15" ht="26" customHeight="1">
      <c r="A12" s="1"/>
      <c r="B12" s="2"/>
      <c r="C12" s="9" t="s">
        <v>1</v>
      </c>
      <c r="D12" s="17">
        <f>D4/$F$9</f>
        <v>1524.6004842615014</v>
      </c>
      <c r="E12" s="17">
        <f t="shared" ref="E12:G13" si="2">E4/$F$9</f>
        <v>1534.2372881355934</v>
      </c>
      <c r="F12" s="17">
        <f t="shared" si="2"/>
        <v>4286.1016949152545</v>
      </c>
      <c r="G12" s="17">
        <f t="shared" si="2"/>
        <v>348.66828087167073</v>
      </c>
      <c r="H12" s="2"/>
      <c r="I12" s="2"/>
      <c r="J12" s="1"/>
      <c r="K12" s="1"/>
      <c r="L12" s="1"/>
      <c r="M12" s="1"/>
      <c r="N12" s="1"/>
      <c r="O12" s="1"/>
    </row>
    <row r="13" spans="1:15" ht="26" customHeight="1">
      <c r="A13" s="1"/>
      <c r="B13" s="2"/>
      <c r="C13" s="9" t="s">
        <v>2</v>
      </c>
      <c r="D13" s="17">
        <f>D5/$F$9</f>
        <v>21.791767554479421</v>
      </c>
      <c r="E13" s="17">
        <f t="shared" si="2"/>
        <v>73.631961259079915</v>
      </c>
      <c r="F13" s="17">
        <f t="shared" si="2"/>
        <v>12.106537530266344</v>
      </c>
      <c r="G13" s="17">
        <f t="shared" si="2"/>
        <v>48.426150121065376</v>
      </c>
      <c r="H13" s="2"/>
      <c r="I13" s="2"/>
      <c r="J13" s="1"/>
      <c r="K13" s="1"/>
      <c r="L13" s="1"/>
      <c r="M13" s="1"/>
      <c r="N13" s="1"/>
      <c r="O13" s="1"/>
    </row>
    <row r="14" spans="1:15" ht="26" customHeight="1">
      <c r="A14" s="1"/>
      <c r="B14" s="2"/>
      <c r="C14" s="9" t="s">
        <v>3</v>
      </c>
      <c r="D14" s="18">
        <v>15</v>
      </c>
      <c r="E14" s="18">
        <v>15</v>
      </c>
      <c r="F14" s="18">
        <v>15</v>
      </c>
      <c r="G14" s="18">
        <v>10</v>
      </c>
      <c r="H14" s="2"/>
      <c r="I14" s="2"/>
      <c r="J14" s="1"/>
      <c r="K14" s="1"/>
      <c r="L14" s="1"/>
      <c r="M14" s="1"/>
      <c r="N14" s="1"/>
      <c r="O14" s="1"/>
    </row>
    <row r="15" spans="1:15" ht="26" customHeight="1">
      <c r="A15" s="1"/>
      <c r="B15" s="2"/>
      <c r="C15" s="7" t="s">
        <v>4</v>
      </c>
      <c r="D15" s="19">
        <f>(D13*D14+D12)/D14</f>
        <v>123.43179983857951</v>
      </c>
      <c r="E15" s="19">
        <f t="shared" ref="E15" si="3">(E13*E14+E12)/E14</f>
        <v>175.91444713478614</v>
      </c>
      <c r="F15" s="19">
        <f t="shared" ref="F15" si="4">(F13*F14+F12)/F14</f>
        <v>297.84665052461668</v>
      </c>
      <c r="G15" s="19">
        <f t="shared" ref="G15" si="5">(G13*G14+G12)/G14</f>
        <v>83.292978208232441</v>
      </c>
      <c r="H15" s="2"/>
      <c r="I15" s="2"/>
      <c r="J15" s="1"/>
      <c r="K15" s="1"/>
      <c r="L15" s="1"/>
      <c r="M15" s="1"/>
      <c r="N15" s="1"/>
      <c r="O15" s="1"/>
    </row>
    <row r="16" spans="1:15">
      <c r="A16" s="1"/>
      <c r="B16" s="2"/>
      <c r="C16" s="2"/>
      <c r="D16" s="6"/>
      <c r="E16" s="6"/>
      <c r="F16" s="6"/>
      <c r="G16" s="6"/>
      <c r="H16" s="2"/>
      <c r="I16" s="2"/>
      <c r="J16" s="1"/>
      <c r="K16" s="1"/>
      <c r="L16" s="1"/>
      <c r="M16" s="1"/>
      <c r="N16" s="1"/>
      <c r="O16" s="1"/>
    </row>
    <row r="17" spans="1:15">
      <c r="A17" s="1"/>
      <c r="B17" s="2"/>
      <c r="C17" s="2"/>
      <c r="D17" s="6"/>
      <c r="E17" s="6"/>
      <c r="F17" s="6"/>
      <c r="G17" s="6"/>
      <c r="H17" s="2"/>
      <c r="I17" s="2"/>
      <c r="J17" s="1"/>
      <c r="K17" s="1"/>
      <c r="L17" s="1"/>
      <c r="M17" s="1"/>
      <c r="N17" s="1"/>
      <c r="O17" s="1"/>
    </row>
    <row r="18" spans="1:15" ht="26" customHeight="1">
      <c r="A18" s="1"/>
      <c r="B18" s="2"/>
      <c r="C18" s="9" t="s">
        <v>10</v>
      </c>
      <c r="D18" s="10">
        <v>132340</v>
      </c>
      <c r="E18" s="17">
        <f>D18/$F$9</f>
        <v>3204.358353510896</v>
      </c>
      <c r="F18" s="20">
        <f>E18/$E$21</f>
        <v>0.58000105183808703</v>
      </c>
      <c r="G18" s="6"/>
      <c r="H18" s="2"/>
      <c r="I18" s="2"/>
      <c r="J18" s="1"/>
      <c r="K18" s="1"/>
      <c r="L18" s="1"/>
      <c r="M18" s="1"/>
      <c r="N18" s="1"/>
      <c r="O18" s="1"/>
    </row>
    <row r="19" spans="1:15" ht="26" customHeight="1">
      <c r="A19" s="1"/>
      <c r="B19" s="2"/>
      <c r="C19" s="9" t="s">
        <v>11</v>
      </c>
      <c r="D19" s="10">
        <v>50198</v>
      </c>
      <c r="E19" s="17">
        <f t="shared" ref="E19:E20" si="6">D19/$F$9</f>
        <v>1215.4479418886199</v>
      </c>
      <c r="F19" s="20">
        <f t="shared" ref="F19:F21" si="7">E19/$E$21</f>
        <v>0.22000070122539137</v>
      </c>
      <c r="G19" s="6"/>
      <c r="H19" s="2"/>
      <c r="I19" s="2"/>
      <c r="J19" s="1"/>
      <c r="K19" s="1"/>
      <c r="L19" s="1"/>
      <c r="M19" s="1"/>
      <c r="N19" s="1"/>
      <c r="O19" s="1"/>
    </row>
    <row r="20" spans="1:15" ht="26" customHeight="1">
      <c r="A20" s="1"/>
      <c r="B20" s="2"/>
      <c r="C20" s="9" t="s">
        <v>13</v>
      </c>
      <c r="D20" s="10">
        <v>45634</v>
      </c>
      <c r="E20" s="17">
        <f t="shared" si="6"/>
        <v>1104.9394673123488</v>
      </c>
      <c r="F20" s="20">
        <f t="shared" si="7"/>
        <v>0.1999982469365216</v>
      </c>
      <c r="G20" s="6"/>
      <c r="H20" s="2"/>
      <c r="I20" s="2"/>
      <c r="J20" s="1"/>
      <c r="K20" s="1"/>
      <c r="L20" s="1"/>
      <c r="M20" s="1"/>
      <c r="N20" s="1"/>
      <c r="O20" s="1"/>
    </row>
    <row r="21" spans="1:15" ht="26" customHeight="1">
      <c r="A21" s="1"/>
      <c r="B21" s="2"/>
      <c r="C21" s="7" t="s">
        <v>12</v>
      </c>
      <c r="D21" s="12">
        <f>SUM(D18:D20)</f>
        <v>228172</v>
      </c>
      <c r="E21" s="19">
        <f>SUM(E18:E20)</f>
        <v>5524.7457627118647</v>
      </c>
      <c r="F21" s="20">
        <f t="shared" si="7"/>
        <v>1</v>
      </c>
      <c r="G21" s="6"/>
      <c r="H21" s="2"/>
      <c r="I21" s="2"/>
      <c r="J21" s="1"/>
      <c r="K21" s="1"/>
      <c r="L21" s="1"/>
      <c r="M21" s="1"/>
      <c r="N21" s="1"/>
      <c r="O21" s="1"/>
    </row>
    <row r="22" spans="1:15">
      <c r="A22" s="1"/>
      <c r="B22" s="2"/>
      <c r="C22" s="2"/>
      <c r="D22" s="6"/>
      <c r="E22" s="6"/>
      <c r="F22" s="6"/>
      <c r="G22" s="6"/>
      <c r="H22" s="2"/>
      <c r="I22" s="2"/>
      <c r="J22" s="1"/>
      <c r="K22" s="1"/>
      <c r="L22" s="1"/>
      <c r="M22" s="1"/>
      <c r="N22" s="1"/>
      <c r="O22" s="1"/>
    </row>
    <row r="23" spans="1:15">
      <c r="A23" s="1"/>
      <c r="B23" s="2"/>
      <c r="C23" s="2"/>
      <c r="D23" s="6"/>
      <c r="E23" s="6"/>
      <c r="F23" s="6"/>
      <c r="G23" s="6"/>
      <c r="H23" s="2"/>
      <c r="I23" s="2"/>
      <c r="J23" s="1"/>
      <c r="K23" s="1"/>
      <c r="L23" s="1"/>
      <c r="M23" s="1"/>
      <c r="N23" s="1"/>
      <c r="O23" s="1"/>
    </row>
    <row r="24" spans="1:15">
      <c r="A24" s="1"/>
      <c r="B24" s="2"/>
      <c r="C24" s="2" t="s">
        <v>16</v>
      </c>
      <c r="D24" s="6"/>
      <c r="E24" s="6"/>
      <c r="F24" s="6"/>
      <c r="G24" s="6"/>
      <c r="H24" s="2"/>
      <c r="I24" s="2"/>
      <c r="J24" s="1"/>
      <c r="K24" s="1"/>
      <c r="L24" s="1"/>
      <c r="M24" s="1"/>
      <c r="N24" s="1"/>
      <c r="O24" s="1"/>
    </row>
    <row r="25" spans="1:15">
      <c r="A25" s="1"/>
      <c r="B25" s="2"/>
      <c r="C25" s="2"/>
      <c r="D25" s="6"/>
      <c r="E25" s="6"/>
      <c r="F25" s="6"/>
      <c r="G25" s="6"/>
      <c r="H25" s="2"/>
      <c r="I25" s="2"/>
      <c r="J25" s="1"/>
      <c r="K25" s="1"/>
      <c r="L25" s="1"/>
      <c r="M25" s="1"/>
      <c r="N25" s="1"/>
      <c r="O25" s="1"/>
    </row>
    <row r="26" spans="1:15">
      <c r="A26" s="1"/>
      <c r="B26" s="2"/>
      <c r="C26" s="2"/>
      <c r="D26" s="6"/>
      <c r="E26" s="6"/>
      <c r="F26" s="6"/>
      <c r="G26" s="6"/>
      <c r="H26" s="2"/>
      <c r="I26" s="2"/>
      <c r="J26" s="1"/>
      <c r="K26" s="1"/>
      <c r="L26" s="1"/>
      <c r="M26" s="1"/>
      <c r="N26" s="1"/>
      <c r="O26" s="1"/>
    </row>
    <row r="27" spans="1:15">
      <c r="A27" s="1"/>
      <c r="B27" s="2"/>
      <c r="C27" s="2"/>
      <c r="D27" s="6"/>
      <c r="E27" s="6"/>
      <c r="F27" s="6"/>
      <c r="G27" s="6"/>
      <c r="H27" s="2"/>
      <c r="I27" s="2"/>
      <c r="J27" s="1"/>
      <c r="K27" s="1"/>
      <c r="L27" s="1"/>
      <c r="M27" s="1"/>
      <c r="N27" s="1"/>
      <c r="O27" s="1"/>
    </row>
    <row r="28" spans="1:15">
      <c r="A28" s="1"/>
      <c r="B28" s="2"/>
      <c r="C28" s="2"/>
      <c r="D28" s="6"/>
      <c r="E28" s="6"/>
      <c r="F28" s="6"/>
      <c r="G28" s="6"/>
      <c r="H28" s="2"/>
      <c r="I28" s="2"/>
      <c r="J28" s="1"/>
      <c r="K28" s="1"/>
      <c r="L28" s="1"/>
      <c r="M28" s="1"/>
      <c r="N28" s="1"/>
      <c r="O28" s="1"/>
    </row>
    <row r="29" spans="1:15">
      <c r="A29" s="1"/>
      <c r="B29" s="2"/>
      <c r="C29" s="2"/>
      <c r="D29" s="6"/>
      <c r="E29" s="6"/>
      <c r="F29" s="6"/>
      <c r="G29" s="6"/>
      <c r="H29" s="2"/>
      <c r="I29" s="2"/>
      <c r="J29" s="1"/>
      <c r="K29" s="1"/>
      <c r="L29" s="1"/>
      <c r="M29" s="1"/>
      <c r="N29" s="1"/>
      <c r="O29" s="1"/>
    </row>
    <row r="30" spans="1:15">
      <c r="A30" s="1"/>
      <c r="B30" s="1"/>
      <c r="C30" s="1"/>
      <c r="D30" s="21"/>
      <c r="E30" s="21"/>
      <c r="F30" s="21"/>
      <c r="G30" s="21"/>
      <c r="H30" s="1"/>
      <c r="I30" s="1"/>
      <c r="J30" s="1"/>
      <c r="K30" s="1"/>
      <c r="L30" s="1"/>
      <c r="M30" s="1"/>
      <c r="N30" s="1"/>
      <c r="O30" s="1"/>
    </row>
    <row r="31" spans="1:15">
      <c r="A31" s="1"/>
      <c r="B31" s="1"/>
      <c r="C31" s="1"/>
      <c r="D31" s="21"/>
      <c r="E31" s="21"/>
      <c r="F31" s="21"/>
      <c r="G31" s="21"/>
      <c r="H31" s="1"/>
      <c r="I31" s="1"/>
      <c r="J31" s="1"/>
      <c r="K31" s="1"/>
      <c r="L31" s="1"/>
      <c r="M31" s="1"/>
      <c r="N31" s="1"/>
      <c r="O31" s="1"/>
    </row>
    <row r="32" spans="1:15">
      <c r="A32" s="1"/>
      <c r="B32" s="1"/>
      <c r="C32" s="1"/>
      <c r="D32" s="21"/>
      <c r="E32" s="21"/>
      <c r="F32" s="21"/>
      <c r="G32" s="21"/>
      <c r="H32" s="1"/>
      <c r="I32" s="1"/>
      <c r="J32" s="1"/>
      <c r="K32" s="1"/>
      <c r="L32" s="1"/>
      <c r="M32" s="1"/>
      <c r="N32" s="1"/>
      <c r="O32" s="1"/>
    </row>
    <row r="33" spans="1:15">
      <c r="A33" s="1"/>
      <c r="B33" s="1"/>
      <c r="C33" s="1"/>
      <c r="D33" s="21"/>
      <c r="E33" s="21"/>
      <c r="F33" s="21"/>
      <c r="G33" s="21"/>
      <c r="H33" s="1"/>
      <c r="I33" s="1"/>
      <c r="J33" s="1"/>
      <c r="K33" s="1"/>
      <c r="L33" s="1"/>
      <c r="M33" s="1"/>
      <c r="N33" s="1"/>
      <c r="O33" s="1"/>
    </row>
    <row r="34" spans="1:15">
      <c r="A34" s="1"/>
      <c r="B34" s="1"/>
      <c r="C34" s="1"/>
      <c r="D34" s="21"/>
      <c r="E34" s="21"/>
      <c r="F34" s="21"/>
      <c r="G34" s="21"/>
      <c r="H34" s="1"/>
      <c r="I34" s="1"/>
      <c r="J34" s="1"/>
      <c r="K34" s="1"/>
      <c r="L34" s="1"/>
      <c r="M34" s="1"/>
      <c r="N34" s="1"/>
      <c r="O34" s="1"/>
    </row>
    <row r="35" spans="1:15">
      <c r="A35" s="1"/>
      <c r="B35" s="1"/>
      <c r="C35" s="1"/>
      <c r="D35" s="21"/>
      <c r="E35" s="21"/>
      <c r="F35" s="21"/>
      <c r="G35" s="21"/>
      <c r="H35" s="1"/>
      <c r="I35" s="1"/>
      <c r="J35" s="1"/>
      <c r="K35" s="1"/>
      <c r="L35" s="1"/>
      <c r="M35" s="1"/>
      <c r="N35" s="1"/>
      <c r="O35" s="1"/>
    </row>
    <row r="36" spans="1:15">
      <c r="A36" s="1"/>
      <c r="B36" s="1"/>
      <c r="C36" s="1"/>
      <c r="D36" s="21"/>
      <c r="E36" s="21"/>
      <c r="F36" s="21"/>
      <c r="G36" s="21"/>
      <c r="H36" s="1"/>
      <c r="I36" s="1"/>
      <c r="J36" s="1"/>
      <c r="K36" s="1"/>
      <c r="L36" s="1"/>
      <c r="M36" s="1"/>
      <c r="N36" s="1"/>
      <c r="O36" s="1"/>
    </row>
    <row r="37" spans="1:15">
      <c r="A37" s="1"/>
      <c r="B37" s="1"/>
      <c r="C37" s="1"/>
      <c r="D37" s="21"/>
      <c r="E37" s="21"/>
      <c r="F37" s="21"/>
      <c r="G37" s="21"/>
      <c r="H37" s="1"/>
      <c r="I37" s="1"/>
      <c r="J37" s="1"/>
      <c r="K37" s="1"/>
      <c r="L37" s="1"/>
      <c r="M37" s="1"/>
      <c r="N37" s="1"/>
      <c r="O37" s="1"/>
    </row>
    <row r="38" spans="1:15">
      <c r="A38" s="1"/>
      <c r="B38" s="1"/>
      <c r="C38" s="1"/>
      <c r="D38" s="21"/>
      <c r="E38" s="21"/>
      <c r="F38" s="21"/>
      <c r="G38" s="21"/>
      <c r="H38" s="1"/>
      <c r="I38" s="1"/>
      <c r="J38" s="1"/>
      <c r="K38" s="1"/>
      <c r="L38" s="1"/>
      <c r="M38" s="1"/>
      <c r="N38" s="1"/>
      <c r="O38" s="1"/>
    </row>
    <row r="39" spans="1:15">
      <c r="A39" s="1"/>
      <c r="B39" s="1"/>
      <c r="C39" s="1"/>
      <c r="D39" s="21"/>
      <c r="E39" s="21"/>
      <c r="F39" s="21"/>
      <c r="G39" s="21"/>
      <c r="H39" s="1"/>
      <c r="I39" s="1"/>
      <c r="J39" s="1"/>
      <c r="K39" s="1"/>
      <c r="L39" s="1"/>
      <c r="M39" s="1"/>
      <c r="N39" s="1"/>
      <c r="O39" s="1"/>
    </row>
    <row r="40" spans="1:15">
      <c r="A40" s="1"/>
      <c r="B40" s="1"/>
      <c r="C40" s="1"/>
      <c r="D40" s="21"/>
      <c r="E40" s="21"/>
      <c r="F40" s="21"/>
      <c r="G40" s="21"/>
      <c r="H40" s="1"/>
      <c r="I40" s="1"/>
      <c r="J40" s="1"/>
      <c r="K40" s="1"/>
      <c r="L40" s="1"/>
      <c r="M40" s="1"/>
      <c r="N40" s="1"/>
      <c r="O40" s="1"/>
    </row>
    <row r="41" spans="1:15">
      <c r="A41" s="1"/>
      <c r="B41" s="1"/>
      <c r="C41" s="1"/>
      <c r="D41" s="21"/>
      <c r="E41" s="21"/>
      <c r="F41" s="21"/>
      <c r="G41" s="21"/>
      <c r="H41" s="1"/>
      <c r="I41" s="1"/>
      <c r="J41" s="1"/>
      <c r="K41" s="1"/>
      <c r="L41" s="1"/>
      <c r="M41" s="1"/>
      <c r="N41" s="1"/>
      <c r="O41" s="1"/>
    </row>
    <row r="42" spans="1:15">
      <c r="A42" s="1"/>
      <c r="B42" s="1"/>
      <c r="C42" s="1"/>
      <c r="D42" s="21"/>
      <c r="E42" s="21"/>
      <c r="F42" s="21"/>
      <c r="G42" s="21"/>
      <c r="H42" s="1"/>
      <c r="I42" s="1"/>
      <c r="J42" s="1"/>
      <c r="K42" s="1"/>
      <c r="L42" s="1"/>
      <c r="M42" s="1"/>
      <c r="N42" s="1"/>
      <c r="O42" s="1"/>
    </row>
    <row r="43" spans="1:15">
      <c r="A43" s="1"/>
      <c r="B43" s="1"/>
      <c r="C43" s="1"/>
      <c r="D43" s="21"/>
      <c r="E43" s="21"/>
      <c r="F43" s="21"/>
      <c r="G43" s="21"/>
      <c r="H43" s="1"/>
      <c r="I43" s="1"/>
      <c r="J43" s="1"/>
      <c r="K43" s="1"/>
      <c r="L43" s="1"/>
      <c r="M43" s="1"/>
      <c r="N43" s="1"/>
      <c r="O43" s="1"/>
    </row>
    <row r="44" spans="1:15">
      <c r="A44" s="1"/>
      <c r="B44" s="1"/>
      <c r="C44" s="1"/>
      <c r="D44" s="21"/>
      <c r="E44" s="21"/>
      <c r="F44" s="21"/>
      <c r="G44" s="21"/>
      <c r="H44" s="1"/>
      <c r="I44" s="1"/>
      <c r="J44" s="1"/>
      <c r="K44" s="1"/>
      <c r="L44" s="1"/>
      <c r="M44" s="1"/>
      <c r="N44" s="1"/>
      <c r="O44" s="1"/>
    </row>
    <row r="45" spans="1:15">
      <c r="A45" s="1"/>
      <c r="B45" s="1"/>
      <c r="C45" s="1"/>
      <c r="D45" s="21"/>
      <c r="E45" s="21"/>
      <c r="F45" s="21"/>
      <c r="G45" s="21"/>
      <c r="H45" s="1"/>
      <c r="I45" s="1"/>
      <c r="J45" s="1"/>
      <c r="K45" s="1"/>
      <c r="L45" s="1"/>
      <c r="M45" s="1"/>
      <c r="N45" s="1"/>
      <c r="O45" s="1"/>
    </row>
  </sheetData>
  <pageMargins left="0.75" right="0.75" top="1" bottom="1" header="0.5" footer="0.5"/>
  <pageSetup paperSize="9" orientation="portrait" horizontalDpi="4294967292" verticalDpi="4294967292"/>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FFFF00"/>
  </sheetPr>
  <dimension ref="A1:M36"/>
  <sheetViews>
    <sheetView workbookViewId="0">
      <pane xSplit="2" ySplit="1" topLeftCell="C2" activePane="bottomRight" state="frozen"/>
      <selection pane="topRight" activeCell="C1" sqref="C1"/>
      <selection pane="bottomLeft" activeCell="A3" sqref="A3"/>
      <selection pane="bottomRight" activeCell="C5" sqref="C5"/>
    </sheetView>
  </sheetViews>
  <sheetFormatPr baseColWidth="10" defaultRowHeight="17" x14ac:dyDescent="0"/>
  <cols>
    <col min="1" max="1" width="9.6640625" style="5" customWidth="1"/>
    <col min="2" max="2" width="23" style="5" customWidth="1"/>
    <col min="3" max="6" width="36.83203125" style="5" customWidth="1"/>
    <col min="7" max="16384" width="10.83203125" style="5"/>
  </cols>
  <sheetData>
    <row r="1" spans="1:13" ht="26" customHeight="1" thickTop="1">
      <c r="A1" s="2"/>
      <c r="B1" s="35" t="s">
        <v>18</v>
      </c>
      <c r="C1" s="132" t="s">
        <v>19</v>
      </c>
      <c r="D1" s="132" t="s">
        <v>51</v>
      </c>
      <c r="E1" s="133" t="s">
        <v>69</v>
      </c>
      <c r="F1" s="133" t="s">
        <v>81</v>
      </c>
      <c r="G1" s="2"/>
      <c r="H1" s="2"/>
      <c r="I1" s="2"/>
      <c r="J1" s="2"/>
      <c r="K1" s="2"/>
      <c r="L1" s="1"/>
      <c r="M1" s="1"/>
    </row>
    <row r="2" spans="1:13">
      <c r="A2" s="2"/>
      <c r="B2" s="36" t="s">
        <v>20</v>
      </c>
      <c r="C2" s="38" t="s">
        <v>21</v>
      </c>
      <c r="D2" s="38" t="s">
        <v>52</v>
      </c>
      <c r="E2" s="24" t="s">
        <v>70</v>
      </c>
      <c r="F2" s="24" t="s">
        <v>82</v>
      </c>
      <c r="G2" s="2"/>
      <c r="H2" s="2"/>
      <c r="I2" s="2"/>
      <c r="J2" s="2"/>
      <c r="K2" s="2"/>
      <c r="L2" s="1"/>
      <c r="M2" s="1"/>
    </row>
    <row r="3" spans="1:13">
      <c r="A3" s="2"/>
      <c r="B3" s="36" t="s">
        <v>22</v>
      </c>
      <c r="C3" s="38" t="s">
        <v>24</v>
      </c>
      <c r="D3" s="38" t="s">
        <v>24</v>
      </c>
      <c r="E3" s="25" t="s">
        <v>24</v>
      </c>
      <c r="F3" s="25" t="s">
        <v>24</v>
      </c>
      <c r="G3" s="2"/>
      <c r="H3" s="2"/>
      <c r="I3" s="2"/>
      <c r="J3" s="2"/>
      <c r="K3" s="2"/>
      <c r="L3" s="1"/>
      <c r="M3" s="1"/>
    </row>
    <row r="4" spans="1:13">
      <c r="A4" s="2"/>
      <c r="B4" s="36" t="s">
        <v>23</v>
      </c>
      <c r="C4" s="38" t="s">
        <v>25</v>
      </c>
      <c r="D4" s="38" t="s">
        <v>25</v>
      </c>
      <c r="E4" s="25" t="s">
        <v>25</v>
      </c>
      <c r="F4" s="54"/>
      <c r="G4" s="2"/>
      <c r="H4" s="2"/>
      <c r="I4" s="2"/>
      <c r="J4" s="2"/>
      <c r="K4" s="2"/>
      <c r="L4" s="1"/>
      <c r="M4" s="1"/>
    </row>
    <row r="5" spans="1:13">
      <c r="A5" s="2"/>
      <c r="B5" s="129" t="s">
        <v>26</v>
      </c>
      <c r="C5" s="38" t="s">
        <v>57</v>
      </c>
      <c r="D5" s="38" t="s">
        <v>53</v>
      </c>
      <c r="E5" s="25" t="s">
        <v>71</v>
      </c>
      <c r="F5" s="25" t="s">
        <v>83</v>
      </c>
      <c r="G5" s="2"/>
      <c r="H5" s="2"/>
      <c r="I5" s="2"/>
      <c r="J5" s="2"/>
      <c r="K5" s="2"/>
      <c r="L5" s="1"/>
      <c r="M5" s="1"/>
    </row>
    <row r="6" spans="1:13">
      <c r="A6" s="2"/>
      <c r="B6" s="130"/>
      <c r="C6" s="38" t="s">
        <v>58</v>
      </c>
      <c r="D6" s="38" t="s">
        <v>54</v>
      </c>
      <c r="E6" s="25" t="s">
        <v>72</v>
      </c>
      <c r="F6" s="25" t="s">
        <v>84</v>
      </c>
      <c r="G6" s="2"/>
      <c r="H6" s="2"/>
      <c r="I6" s="2"/>
      <c r="J6" s="2"/>
      <c r="K6" s="2"/>
      <c r="L6" s="1"/>
      <c r="M6" s="1"/>
    </row>
    <row r="7" spans="1:13">
      <c r="A7" s="2"/>
      <c r="B7" s="130"/>
      <c r="C7" s="38" t="s">
        <v>59</v>
      </c>
      <c r="D7" s="38" t="s">
        <v>55</v>
      </c>
      <c r="E7" s="25" t="s">
        <v>73</v>
      </c>
      <c r="F7" s="25" t="s">
        <v>85</v>
      </c>
      <c r="G7" s="2"/>
      <c r="H7" s="2"/>
      <c r="I7" s="2"/>
      <c r="J7" s="2"/>
      <c r="K7" s="2"/>
      <c r="L7" s="1"/>
      <c r="M7" s="1"/>
    </row>
    <row r="8" spans="1:13">
      <c r="A8" s="2"/>
      <c r="B8" s="130"/>
      <c r="C8" s="53"/>
      <c r="D8" s="38" t="s">
        <v>56</v>
      </c>
      <c r="E8" s="25" t="s">
        <v>74</v>
      </c>
      <c r="F8" s="54"/>
      <c r="G8" s="2"/>
      <c r="H8" s="2"/>
      <c r="I8" s="2"/>
      <c r="J8" s="2"/>
      <c r="K8" s="2"/>
      <c r="L8" s="1"/>
      <c r="M8" s="1"/>
    </row>
    <row r="9" spans="1:13">
      <c r="A9" s="2"/>
      <c r="B9" s="131"/>
      <c r="C9" s="53"/>
      <c r="D9" s="53"/>
      <c r="E9" s="25" t="s">
        <v>75</v>
      </c>
      <c r="F9" s="54"/>
      <c r="G9" s="2"/>
      <c r="H9" s="2"/>
      <c r="I9" s="2"/>
      <c r="J9" s="2"/>
      <c r="K9" s="2"/>
      <c r="L9" s="1"/>
      <c r="M9" s="1"/>
    </row>
    <row r="10" spans="1:13">
      <c r="A10" s="2"/>
      <c r="B10" s="36" t="s">
        <v>27</v>
      </c>
      <c r="C10" s="38" t="s">
        <v>28</v>
      </c>
      <c r="D10" s="38" t="s">
        <v>28</v>
      </c>
      <c r="E10" s="54"/>
      <c r="F10" s="25" t="s">
        <v>86</v>
      </c>
      <c r="G10" s="2"/>
      <c r="H10" s="2"/>
      <c r="I10" s="2"/>
      <c r="J10" s="2"/>
      <c r="K10" s="2"/>
      <c r="L10" s="1"/>
      <c r="M10" s="1"/>
    </row>
    <row r="11" spans="1:13">
      <c r="A11" s="2"/>
      <c r="B11" s="36" t="s">
        <v>29</v>
      </c>
      <c r="C11" s="39">
        <v>400</v>
      </c>
      <c r="D11" s="39">
        <v>250</v>
      </c>
      <c r="E11" s="26">
        <v>200</v>
      </c>
      <c r="F11" s="26">
        <v>100</v>
      </c>
      <c r="G11" s="2"/>
      <c r="H11" s="2"/>
      <c r="I11" s="2"/>
      <c r="J11" s="2"/>
      <c r="K11" s="2"/>
      <c r="L11" s="1"/>
      <c r="M11" s="1"/>
    </row>
    <row r="12" spans="1:13" ht="70" customHeight="1">
      <c r="A12" s="2"/>
      <c r="B12" s="36"/>
      <c r="C12" s="40" t="s">
        <v>60</v>
      </c>
      <c r="D12" s="48" t="s">
        <v>60</v>
      </c>
      <c r="E12" s="27" t="s">
        <v>60</v>
      </c>
      <c r="F12" s="55"/>
      <c r="G12" s="2"/>
      <c r="H12" s="2"/>
      <c r="I12" s="2"/>
      <c r="J12" s="2"/>
      <c r="K12" s="2"/>
      <c r="L12" s="1"/>
      <c r="M12" s="1"/>
    </row>
    <row r="13" spans="1:13">
      <c r="A13" s="2"/>
      <c r="B13" s="36" t="s">
        <v>31</v>
      </c>
      <c r="C13" s="41">
        <v>56400</v>
      </c>
      <c r="D13" s="41">
        <f>Afridev!E26</f>
        <v>62966.400000000001</v>
      </c>
      <c r="E13" s="28">
        <f>Afripump!E11</f>
        <v>177009.6</v>
      </c>
      <c r="F13" s="56">
        <v>0</v>
      </c>
      <c r="G13" s="2"/>
      <c r="H13" s="2"/>
      <c r="I13" s="2"/>
      <c r="J13" s="2"/>
      <c r="K13" s="2"/>
      <c r="L13" s="1"/>
      <c r="M13" s="1"/>
    </row>
    <row r="14" spans="1:13" ht="33" customHeight="1">
      <c r="A14" s="2"/>
      <c r="B14" s="36"/>
      <c r="C14" s="42" t="s">
        <v>61</v>
      </c>
      <c r="D14" s="42" t="s">
        <v>62</v>
      </c>
      <c r="E14" s="29" t="s">
        <v>76</v>
      </c>
      <c r="F14" s="57"/>
      <c r="G14" s="2"/>
      <c r="H14" s="2"/>
      <c r="I14" s="2"/>
      <c r="J14" s="2"/>
      <c r="K14" s="2"/>
      <c r="L14" s="1"/>
      <c r="M14" s="1"/>
    </row>
    <row r="15" spans="1:13">
      <c r="A15" s="2"/>
      <c r="B15" s="36"/>
      <c r="C15" s="49">
        <f>C13/C17</f>
        <v>1365.6174334140437</v>
      </c>
      <c r="D15" s="49">
        <f>D13/D17</f>
        <v>1524.6101694915255</v>
      </c>
      <c r="E15" s="50">
        <f>E13/E17</f>
        <v>4285.946731234867</v>
      </c>
      <c r="F15" s="50">
        <f>F13/F17</f>
        <v>0</v>
      </c>
      <c r="G15" s="2"/>
      <c r="H15" s="2"/>
      <c r="I15" s="2"/>
      <c r="J15" s="2"/>
      <c r="K15" s="2"/>
      <c r="L15" s="1"/>
      <c r="M15" s="1"/>
    </row>
    <row r="16" spans="1:13" ht="51">
      <c r="A16" s="2"/>
      <c r="B16" s="36"/>
      <c r="C16" s="43" t="s">
        <v>50</v>
      </c>
      <c r="D16" s="59"/>
      <c r="E16" s="58"/>
      <c r="F16" s="58"/>
      <c r="G16" s="2"/>
      <c r="H16" s="2"/>
      <c r="I16" s="2"/>
      <c r="J16" s="2"/>
      <c r="K16" s="2"/>
      <c r="L16" s="1"/>
      <c r="M16" s="1"/>
    </row>
    <row r="17" spans="1:13">
      <c r="A17" s="2"/>
      <c r="B17" s="36" t="s">
        <v>45</v>
      </c>
      <c r="C17" s="44">
        <v>41.3</v>
      </c>
      <c r="D17" s="44">
        <v>41.3</v>
      </c>
      <c r="E17" s="30">
        <v>41.3</v>
      </c>
      <c r="F17" s="30">
        <v>41.3</v>
      </c>
      <c r="G17" s="2"/>
      <c r="H17" s="2"/>
      <c r="I17" s="2"/>
      <c r="J17" s="2"/>
      <c r="K17" s="2"/>
      <c r="L17" s="1"/>
      <c r="M17" s="1"/>
    </row>
    <row r="18" spans="1:13">
      <c r="A18" s="2"/>
      <c r="B18" s="129" t="s">
        <v>30</v>
      </c>
      <c r="C18" s="41">
        <v>3041</v>
      </c>
      <c r="D18" s="41">
        <f>Afridev!D36</f>
        <v>990</v>
      </c>
      <c r="E18" s="56">
        <v>0</v>
      </c>
      <c r="F18" s="56">
        <v>0</v>
      </c>
      <c r="G18" s="2"/>
      <c r="H18" s="2"/>
      <c r="I18" s="2"/>
      <c r="J18" s="2"/>
      <c r="K18" s="2"/>
      <c r="L18" s="1"/>
      <c r="M18" s="1"/>
    </row>
    <row r="19" spans="1:13">
      <c r="A19" s="2"/>
      <c r="B19" s="130"/>
      <c r="C19" s="49">
        <f>'Nira AF-85'!C14</f>
        <v>73.644067796610173</v>
      </c>
      <c r="D19" s="49">
        <f>D18/D17</f>
        <v>23.970944309927361</v>
      </c>
      <c r="E19" s="50">
        <f>E18/E17</f>
        <v>0</v>
      </c>
      <c r="F19" s="50">
        <f>F18/F17</f>
        <v>0</v>
      </c>
      <c r="G19" s="2"/>
      <c r="H19" s="2"/>
      <c r="I19" s="2"/>
      <c r="J19" s="2"/>
      <c r="K19" s="2"/>
      <c r="L19" s="1"/>
      <c r="M19" s="1"/>
    </row>
    <row r="20" spans="1:13">
      <c r="A20" s="2"/>
      <c r="B20" s="131"/>
      <c r="C20" s="45" t="s">
        <v>32</v>
      </c>
      <c r="D20" s="45"/>
      <c r="E20" s="31"/>
      <c r="F20" s="31"/>
      <c r="G20" s="2"/>
      <c r="H20" s="2"/>
      <c r="I20" s="2"/>
      <c r="J20" s="2"/>
      <c r="K20" s="2"/>
      <c r="L20" s="1"/>
      <c r="M20" s="1"/>
    </row>
    <row r="21" spans="1:13" ht="68">
      <c r="A21" s="2"/>
      <c r="B21" s="36" t="s">
        <v>33</v>
      </c>
      <c r="C21" s="46" t="s">
        <v>34</v>
      </c>
      <c r="D21" s="46" t="s">
        <v>63</v>
      </c>
      <c r="E21" s="32" t="s">
        <v>77</v>
      </c>
      <c r="F21" s="32" t="s">
        <v>87</v>
      </c>
      <c r="G21" s="2"/>
      <c r="H21" s="2"/>
      <c r="I21" s="2"/>
      <c r="J21" s="2"/>
      <c r="K21" s="2"/>
      <c r="L21" s="1"/>
      <c r="M21" s="1"/>
    </row>
    <row r="22" spans="1:13" ht="68">
      <c r="A22" s="2"/>
      <c r="B22" s="36" t="s">
        <v>35</v>
      </c>
      <c r="C22" s="46" t="s">
        <v>36</v>
      </c>
      <c r="D22" s="46" t="s">
        <v>65</v>
      </c>
      <c r="E22" s="32" t="s">
        <v>95</v>
      </c>
      <c r="F22" s="32" t="s">
        <v>88</v>
      </c>
      <c r="G22" s="2"/>
      <c r="H22" s="2"/>
      <c r="I22" s="2"/>
      <c r="J22" s="2"/>
      <c r="K22" s="2"/>
      <c r="L22" s="1"/>
      <c r="M22" s="1"/>
    </row>
    <row r="23" spans="1:13">
      <c r="A23" s="2"/>
      <c r="B23" s="36" t="s">
        <v>37</v>
      </c>
      <c r="C23" s="38" t="s">
        <v>38</v>
      </c>
      <c r="D23" s="38" t="s">
        <v>38</v>
      </c>
      <c r="E23" s="25" t="s">
        <v>38</v>
      </c>
      <c r="F23" s="25" t="s">
        <v>38</v>
      </c>
      <c r="G23" s="2"/>
      <c r="H23" s="2"/>
      <c r="I23" s="2"/>
      <c r="J23" s="2"/>
      <c r="K23" s="2"/>
      <c r="L23" s="1"/>
      <c r="M23" s="1"/>
    </row>
    <row r="24" spans="1:13" ht="34">
      <c r="A24" s="2"/>
      <c r="B24" s="36" t="s">
        <v>39</v>
      </c>
      <c r="C24" s="46" t="s">
        <v>40</v>
      </c>
      <c r="D24" s="46" t="s">
        <v>40</v>
      </c>
      <c r="E24" s="32" t="s">
        <v>40</v>
      </c>
      <c r="F24" s="32" t="s">
        <v>40</v>
      </c>
      <c r="G24" s="2"/>
      <c r="H24" s="2"/>
      <c r="I24" s="2"/>
      <c r="J24" s="2"/>
      <c r="K24" s="2"/>
      <c r="L24" s="1"/>
      <c r="M24" s="1"/>
    </row>
    <row r="25" spans="1:13" ht="34">
      <c r="A25" s="2"/>
      <c r="B25" s="36" t="s">
        <v>41</v>
      </c>
      <c r="C25" s="46" t="s">
        <v>42</v>
      </c>
      <c r="D25" s="46" t="s">
        <v>66</v>
      </c>
      <c r="E25" s="32" t="s">
        <v>66</v>
      </c>
      <c r="F25" s="32" t="s">
        <v>89</v>
      </c>
      <c r="G25" s="2"/>
      <c r="H25" s="2"/>
      <c r="I25" s="2"/>
      <c r="J25" s="2"/>
      <c r="K25" s="2"/>
      <c r="L25" s="1"/>
      <c r="M25" s="1"/>
    </row>
    <row r="26" spans="1:13" ht="51">
      <c r="A26" s="2"/>
      <c r="B26" s="36" t="s">
        <v>43</v>
      </c>
      <c r="C26" s="46" t="s">
        <v>44</v>
      </c>
      <c r="D26" s="46" t="s">
        <v>67</v>
      </c>
      <c r="E26" s="32" t="s">
        <v>78</v>
      </c>
      <c r="F26" s="32" t="s">
        <v>90</v>
      </c>
      <c r="G26" s="2"/>
      <c r="H26" s="2"/>
      <c r="I26" s="2"/>
      <c r="J26" s="2"/>
      <c r="K26" s="2"/>
      <c r="L26" s="1"/>
      <c r="M26" s="1"/>
    </row>
    <row r="27" spans="1:13" ht="119">
      <c r="A27" s="2"/>
      <c r="B27" s="36" t="s">
        <v>92</v>
      </c>
      <c r="C27" s="51"/>
      <c r="D27" s="51"/>
      <c r="E27" s="52"/>
      <c r="F27" s="32" t="s">
        <v>93</v>
      </c>
      <c r="G27" s="2"/>
      <c r="H27" s="2"/>
      <c r="I27" s="2"/>
      <c r="J27" s="2"/>
      <c r="K27" s="2"/>
      <c r="L27" s="1"/>
      <c r="M27" s="1"/>
    </row>
    <row r="28" spans="1:13" ht="160" customHeight="1">
      <c r="A28" s="2"/>
      <c r="B28" s="36" t="s">
        <v>46</v>
      </c>
      <c r="C28" s="47" t="s">
        <v>49</v>
      </c>
      <c r="D28" s="47" t="s">
        <v>64</v>
      </c>
      <c r="E28" s="33" t="s">
        <v>79</v>
      </c>
      <c r="F28" s="33" t="s">
        <v>91</v>
      </c>
      <c r="G28" s="2"/>
      <c r="H28" s="2"/>
      <c r="I28" s="2"/>
      <c r="J28" s="2"/>
      <c r="K28" s="2"/>
      <c r="L28" s="1"/>
      <c r="M28" s="1"/>
    </row>
    <row r="29" spans="1:13" ht="18" thickBot="1">
      <c r="A29" s="2"/>
      <c r="B29" s="37" t="s">
        <v>47</v>
      </c>
      <c r="C29" s="103" t="s">
        <v>48</v>
      </c>
      <c r="D29" s="103" t="s">
        <v>48</v>
      </c>
      <c r="E29" s="34" t="s">
        <v>80</v>
      </c>
      <c r="F29" s="34" t="s">
        <v>153</v>
      </c>
      <c r="G29" s="2"/>
      <c r="H29" s="2"/>
      <c r="I29" s="2"/>
      <c r="J29" s="2"/>
      <c r="K29" s="2"/>
      <c r="L29" s="1"/>
      <c r="M29" s="1"/>
    </row>
    <row r="30" spans="1:13" ht="103" thickTop="1">
      <c r="A30" s="2"/>
      <c r="B30" s="2"/>
      <c r="C30" s="2"/>
      <c r="D30" s="23" t="s">
        <v>68</v>
      </c>
      <c r="E30" s="23"/>
      <c r="F30" s="23" t="s">
        <v>94</v>
      </c>
      <c r="G30" s="2"/>
      <c r="H30" s="2"/>
      <c r="I30" s="2"/>
      <c r="J30" s="2"/>
      <c r="K30" s="2"/>
      <c r="L30" s="1"/>
      <c r="M30" s="1"/>
    </row>
    <row r="31" spans="1:13">
      <c r="A31" s="2"/>
      <c r="B31" s="2"/>
      <c r="C31" s="2"/>
      <c r="D31" s="2"/>
      <c r="E31" s="2"/>
      <c r="F31" s="2"/>
      <c r="G31" s="2"/>
      <c r="H31" s="2"/>
      <c r="I31" s="2"/>
      <c r="J31" s="2"/>
      <c r="K31" s="2"/>
      <c r="L31" s="1"/>
      <c r="M31" s="1"/>
    </row>
    <row r="32" spans="1:13">
      <c r="A32" s="2"/>
      <c r="B32" s="2"/>
      <c r="C32" s="2"/>
      <c r="D32" s="2"/>
      <c r="E32" s="2"/>
      <c r="F32" s="2"/>
      <c r="G32" s="2"/>
      <c r="H32" s="2"/>
      <c r="I32" s="2"/>
      <c r="J32" s="2"/>
      <c r="K32" s="2"/>
      <c r="L32" s="1"/>
      <c r="M32" s="1"/>
    </row>
    <row r="33" spans="1:13">
      <c r="A33" s="1"/>
      <c r="B33" s="1"/>
      <c r="C33" s="1"/>
      <c r="D33" s="1"/>
      <c r="E33" s="1"/>
      <c r="F33" s="1"/>
      <c r="G33" s="1"/>
      <c r="H33" s="1"/>
      <c r="I33" s="1"/>
      <c r="J33" s="1"/>
      <c r="K33" s="1"/>
      <c r="L33" s="1"/>
      <c r="M33" s="1"/>
    </row>
    <row r="34" spans="1:13">
      <c r="A34" s="1"/>
      <c r="B34" s="1"/>
      <c r="C34" s="1"/>
      <c r="D34" s="1"/>
      <c r="E34" s="1"/>
      <c r="F34" s="1"/>
      <c r="G34" s="1"/>
      <c r="H34" s="1"/>
      <c r="I34" s="1"/>
      <c r="J34" s="1"/>
      <c r="K34" s="1"/>
      <c r="L34" s="1"/>
      <c r="M34" s="1"/>
    </row>
    <row r="35" spans="1:13">
      <c r="A35" s="1"/>
      <c r="B35" s="1"/>
      <c r="C35" s="1"/>
      <c r="D35" s="1"/>
      <c r="E35" s="1"/>
      <c r="F35" s="1"/>
      <c r="G35" s="1"/>
      <c r="H35" s="1"/>
      <c r="I35" s="1"/>
      <c r="J35" s="1"/>
      <c r="K35" s="1"/>
      <c r="L35" s="1"/>
      <c r="M35" s="1"/>
    </row>
    <row r="36" spans="1:13">
      <c r="A36" s="1"/>
      <c r="B36" s="1"/>
      <c r="C36" s="1"/>
      <c r="D36" s="1"/>
      <c r="E36" s="1"/>
      <c r="F36" s="1"/>
      <c r="G36" s="1"/>
      <c r="H36" s="1"/>
      <c r="I36" s="1"/>
      <c r="J36" s="1"/>
      <c r="K36" s="1"/>
      <c r="L36" s="1"/>
      <c r="M36" s="1"/>
    </row>
  </sheetData>
  <mergeCells count="2">
    <mergeCell ref="B18:B20"/>
    <mergeCell ref="B5:B9"/>
  </mergeCells>
  <hyperlinks>
    <hyperlink ref="E29" r:id="rId1"/>
    <hyperlink ref="F29" r:id="rId2"/>
  </hyperlinks>
  <pageMargins left="0.75" right="0.75" top="1" bottom="1" header="0.5" footer="0.5"/>
  <pageSetup paperSize="9" orientation="portrait" horizontalDpi="4294967292" verticalDpi="4294967292"/>
  <ignoredErrors>
    <ignoredError sqref="F15" emptyCellReference="1"/>
  </ignoredErrors>
  <drawing r:id="rId3"/>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theme="2" tint="-0.249977111117893"/>
  </sheetPr>
  <dimension ref="A1:O46"/>
  <sheetViews>
    <sheetView workbookViewId="0">
      <selection activeCell="C17" sqref="C17:D38"/>
    </sheetView>
  </sheetViews>
  <sheetFormatPr baseColWidth="10" defaultRowHeight="17" x14ac:dyDescent="0"/>
  <cols>
    <col min="1" max="1" width="10.1640625" style="62" customWidth="1"/>
    <col min="2" max="2" width="40" style="62" customWidth="1"/>
    <col min="3" max="4" width="15.83203125" style="62" customWidth="1"/>
    <col min="5" max="16384" width="10.83203125" style="62"/>
  </cols>
  <sheetData>
    <row r="1" spans="1:15">
      <c r="A1" s="104" t="s">
        <v>152</v>
      </c>
      <c r="B1" s="78" t="s">
        <v>109</v>
      </c>
      <c r="C1" s="61"/>
      <c r="D1" s="66">
        <v>41.3</v>
      </c>
      <c r="E1" s="61"/>
      <c r="F1" s="61"/>
      <c r="G1" s="61"/>
      <c r="H1" s="61"/>
      <c r="I1" s="61"/>
      <c r="J1" s="61"/>
      <c r="K1" s="61"/>
      <c r="L1" s="61"/>
      <c r="M1" s="61"/>
      <c r="N1" s="61"/>
      <c r="O1" s="61"/>
    </row>
    <row r="2" spans="1:15" ht="18" thickBot="1">
      <c r="A2" s="61"/>
      <c r="B2" s="61"/>
      <c r="C2" s="61" t="s">
        <v>104</v>
      </c>
      <c r="D2" s="61" t="s">
        <v>104</v>
      </c>
      <c r="E2" s="61"/>
      <c r="F2" s="61"/>
      <c r="G2" s="61"/>
      <c r="H2" s="61"/>
      <c r="I2" s="61"/>
      <c r="J2" s="61"/>
      <c r="K2" s="61"/>
      <c r="L2" s="61"/>
      <c r="M2" s="61"/>
      <c r="N2" s="61"/>
      <c r="O2" s="61"/>
    </row>
    <row r="3" spans="1:15" ht="18" thickTop="1">
      <c r="A3" s="61"/>
      <c r="B3" s="95" t="s">
        <v>18</v>
      </c>
      <c r="C3" s="107" t="s">
        <v>103</v>
      </c>
      <c r="D3" s="92" t="s">
        <v>105</v>
      </c>
      <c r="E3" s="61"/>
      <c r="F3" s="61"/>
      <c r="G3" s="61"/>
      <c r="H3" s="61"/>
      <c r="I3" s="61"/>
      <c r="J3" s="61"/>
      <c r="K3" s="61"/>
      <c r="L3" s="61"/>
      <c r="M3" s="61"/>
      <c r="N3" s="61"/>
      <c r="O3" s="61"/>
    </row>
    <row r="4" spans="1:15">
      <c r="A4" s="61"/>
      <c r="B4" s="121" t="s">
        <v>98</v>
      </c>
      <c r="C4" s="171">
        <v>658</v>
      </c>
      <c r="D4" s="173">
        <f>C4/$D$1</f>
        <v>15.93220338983051</v>
      </c>
      <c r="E4" s="61"/>
      <c r="F4" s="61"/>
      <c r="G4" s="61"/>
      <c r="H4" s="61"/>
      <c r="I4" s="61"/>
      <c r="J4" s="61"/>
      <c r="K4" s="61"/>
      <c r="L4" s="61"/>
      <c r="M4" s="61"/>
      <c r="N4" s="61"/>
      <c r="O4" s="61"/>
    </row>
    <row r="5" spans="1:15">
      <c r="A5" s="61"/>
      <c r="B5" s="121" t="s">
        <v>99</v>
      </c>
      <c r="C5" s="171">
        <v>2740</v>
      </c>
      <c r="D5" s="173">
        <f t="shared" ref="D5:D7" si="0">C5/$D$1</f>
        <v>66.343825665859569</v>
      </c>
      <c r="E5" s="61"/>
      <c r="F5" s="61"/>
      <c r="G5" s="61"/>
      <c r="H5" s="61"/>
      <c r="I5" s="61"/>
      <c r="J5" s="61"/>
      <c r="K5" s="61"/>
      <c r="L5" s="61"/>
      <c r="M5" s="61"/>
      <c r="N5" s="61"/>
      <c r="O5" s="61"/>
    </row>
    <row r="6" spans="1:15">
      <c r="A6" s="61"/>
      <c r="B6" s="121" t="s">
        <v>100</v>
      </c>
      <c r="C6" s="171">
        <v>1699</v>
      </c>
      <c r="D6" s="173">
        <f t="shared" si="0"/>
        <v>41.138014527845037</v>
      </c>
      <c r="E6" s="61"/>
      <c r="F6" s="61"/>
      <c r="G6" s="61"/>
      <c r="H6" s="61"/>
      <c r="I6" s="61"/>
      <c r="J6" s="61"/>
      <c r="K6" s="61"/>
      <c r="L6" s="61"/>
      <c r="M6" s="61"/>
      <c r="N6" s="61"/>
      <c r="O6" s="61"/>
    </row>
    <row r="7" spans="1:15">
      <c r="A7" s="61"/>
      <c r="B7" s="121" t="s">
        <v>101</v>
      </c>
      <c r="C7" s="171">
        <v>986</v>
      </c>
      <c r="D7" s="173">
        <f t="shared" si="0"/>
        <v>23.874092009685231</v>
      </c>
      <c r="E7" s="61"/>
      <c r="F7" s="61"/>
      <c r="G7" s="61"/>
      <c r="H7" s="61"/>
      <c r="I7" s="61"/>
      <c r="J7" s="61"/>
      <c r="K7" s="61"/>
      <c r="L7" s="61"/>
      <c r="M7" s="61"/>
      <c r="N7" s="61"/>
      <c r="O7" s="61"/>
    </row>
    <row r="8" spans="1:15" ht="18" thickBot="1">
      <c r="A8" s="61"/>
      <c r="B8" s="122" t="s">
        <v>102</v>
      </c>
      <c r="C8" s="200">
        <f>SUM(C4:C7)</f>
        <v>6083</v>
      </c>
      <c r="D8" s="201">
        <f>SUM(D4:D7)</f>
        <v>147.28813559322035</v>
      </c>
      <c r="E8" s="61"/>
      <c r="F8" s="61"/>
      <c r="G8" s="61"/>
      <c r="H8" s="61"/>
      <c r="I8" s="61"/>
      <c r="J8" s="61"/>
      <c r="K8" s="61"/>
      <c r="L8" s="61"/>
      <c r="M8" s="61"/>
      <c r="N8" s="61"/>
      <c r="O8" s="61"/>
    </row>
    <row r="9" spans="1:15" ht="18" thickTop="1">
      <c r="A9" s="61"/>
      <c r="B9" s="61"/>
      <c r="C9" s="61"/>
      <c r="D9" s="61"/>
      <c r="E9" s="61"/>
      <c r="F9" s="61"/>
      <c r="G9" s="61"/>
      <c r="H9" s="61"/>
      <c r="I9" s="61"/>
      <c r="J9" s="61"/>
      <c r="K9" s="61"/>
      <c r="L9" s="61"/>
      <c r="M9" s="61"/>
      <c r="N9" s="61"/>
      <c r="O9" s="61"/>
    </row>
    <row r="10" spans="1:15">
      <c r="A10" s="61"/>
      <c r="B10" s="69" t="s">
        <v>96</v>
      </c>
      <c r="C10" s="68"/>
      <c r="D10" s="60"/>
      <c r="E10" s="61"/>
      <c r="F10" s="61"/>
      <c r="G10" s="61"/>
      <c r="H10" s="61"/>
      <c r="I10" s="61"/>
      <c r="J10" s="61"/>
      <c r="K10" s="61"/>
      <c r="L10" s="61"/>
      <c r="M10" s="61"/>
      <c r="N10" s="61"/>
      <c r="O10" s="61"/>
    </row>
    <row r="11" spans="1:15">
      <c r="A11" s="61"/>
      <c r="B11" s="67" t="s">
        <v>97</v>
      </c>
      <c r="C11" s="68"/>
      <c r="D11" s="61"/>
      <c r="E11" s="61"/>
      <c r="F11" s="61"/>
      <c r="G11" s="61"/>
      <c r="H11" s="61"/>
      <c r="I11" s="61"/>
      <c r="J11" s="61"/>
      <c r="K11" s="61"/>
      <c r="L11" s="61"/>
      <c r="M11" s="61"/>
      <c r="N11" s="61"/>
      <c r="O11" s="61"/>
    </row>
    <row r="12" spans="1:15" ht="18" thickBot="1">
      <c r="A12" s="61"/>
      <c r="B12" s="61"/>
      <c r="C12" s="61"/>
      <c r="D12" s="61"/>
      <c r="E12" s="61"/>
      <c r="F12" s="61"/>
      <c r="G12" s="61"/>
      <c r="H12" s="61"/>
      <c r="I12" s="61"/>
      <c r="J12" s="61"/>
      <c r="K12" s="61"/>
      <c r="L12" s="61"/>
      <c r="M12" s="61"/>
      <c r="N12" s="61"/>
      <c r="O12" s="61"/>
    </row>
    <row r="13" spans="1:15">
      <c r="A13" s="61"/>
      <c r="B13" s="70" t="s">
        <v>106</v>
      </c>
      <c r="C13" s="71"/>
      <c r="D13" s="61"/>
      <c r="E13" s="61"/>
      <c r="F13" s="61"/>
      <c r="G13" s="61"/>
      <c r="H13" s="61"/>
      <c r="I13" s="61"/>
      <c r="J13" s="61"/>
      <c r="K13" s="61"/>
      <c r="L13" s="61"/>
      <c r="M13" s="61"/>
      <c r="N13" s="61"/>
      <c r="O13" s="61"/>
    </row>
    <row r="14" spans="1:15" ht="18" thickBot="1">
      <c r="A14" s="61"/>
      <c r="B14" s="72" t="s">
        <v>107</v>
      </c>
      <c r="C14" s="73">
        <f>D8/2</f>
        <v>73.644067796610173</v>
      </c>
      <c r="D14" s="61"/>
      <c r="E14" s="61"/>
      <c r="F14" s="61"/>
      <c r="G14" s="61"/>
      <c r="H14" s="61"/>
      <c r="I14" s="61"/>
      <c r="J14" s="61"/>
      <c r="K14" s="61"/>
      <c r="L14" s="61"/>
      <c r="M14" s="61"/>
      <c r="N14" s="61"/>
      <c r="O14" s="61"/>
    </row>
    <row r="15" spans="1:15" ht="18" thickBot="1">
      <c r="A15" s="61"/>
      <c r="B15" s="61"/>
      <c r="C15" s="61"/>
      <c r="D15" s="61"/>
      <c r="E15" s="61"/>
      <c r="F15" s="61"/>
      <c r="G15" s="61"/>
      <c r="H15" s="61"/>
      <c r="I15" s="61"/>
      <c r="J15" s="61"/>
      <c r="K15" s="61"/>
      <c r="L15" s="61"/>
      <c r="M15" s="61"/>
      <c r="N15" s="61"/>
      <c r="O15" s="61"/>
    </row>
    <row r="16" spans="1:15" ht="19" thickTop="1" thickBot="1">
      <c r="A16" s="61"/>
      <c r="B16" s="126" t="s">
        <v>108</v>
      </c>
      <c r="C16" s="127" t="s">
        <v>103</v>
      </c>
      <c r="D16" s="128" t="s">
        <v>105</v>
      </c>
      <c r="E16" s="61"/>
      <c r="F16" s="61"/>
      <c r="G16" s="61"/>
      <c r="H16" s="61"/>
      <c r="I16" s="61"/>
      <c r="J16" s="61"/>
      <c r="K16" s="61"/>
      <c r="L16" s="61"/>
      <c r="M16" s="61"/>
      <c r="N16" s="61"/>
      <c r="O16" s="61"/>
    </row>
    <row r="17" spans="1:15" ht="18" thickTop="1">
      <c r="A17" s="61"/>
      <c r="B17" s="123">
        <v>1.5</v>
      </c>
      <c r="C17" s="202">
        <v>26222</v>
      </c>
      <c r="D17" s="203">
        <f>C17/$D$1</f>
        <v>634.9152542372882</v>
      </c>
      <c r="E17" s="61"/>
      <c r="F17" s="61"/>
      <c r="G17" s="61"/>
      <c r="H17" s="61"/>
      <c r="I17" s="61"/>
      <c r="J17" s="61"/>
      <c r="K17" s="61"/>
      <c r="L17" s="61"/>
      <c r="M17" s="61"/>
      <c r="N17" s="61"/>
      <c r="O17" s="61"/>
    </row>
    <row r="18" spans="1:15">
      <c r="A18" s="61"/>
      <c r="B18" s="124">
        <v>2</v>
      </c>
      <c r="C18" s="171">
        <v>29592</v>
      </c>
      <c r="D18" s="173">
        <f t="shared" ref="D18:D38" si="1">C18/$D$1</f>
        <v>716.51331719128336</v>
      </c>
      <c r="E18" s="61"/>
      <c r="F18" s="61"/>
      <c r="G18" s="61"/>
      <c r="H18" s="61"/>
      <c r="I18" s="61"/>
      <c r="J18" s="61"/>
      <c r="K18" s="61"/>
      <c r="L18" s="61"/>
      <c r="M18" s="61"/>
      <c r="N18" s="61"/>
      <c r="O18" s="61"/>
    </row>
    <row r="19" spans="1:15">
      <c r="A19" s="61"/>
      <c r="B19" s="124">
        <v>3</v>
      </c>
      <c r="C19" s="171">
        <v>30609</v>
      </c>
      <c r="D19" s="173">
        <f t="shared" si="1"/>
        <v>741.13801452784514</v>
      </c>
      <c r="E19" s="61"/>
      <c r="F19" s="61"/>
      <c r="G19" s="61"/>
      <c r="H19" s="61"/>
      <c r="I19" s="61"/>
      <c r="J19" s="61"/>
      <c r="K19" s="61"/>
      <c r="L19" s="61"/>
      <c r="M19" s="61"/>
      <c r="N19" s="61"/>
      <c r="O19" s="61"/>
    </row>
    <row r="20" spans="1:15">
      <c r="A20" s="61"/>
      <c r="B20" s="124">
        <v>4</v>
      </c>
      <c r="C20" s="171">
        <v>34236</v>
      </c>
      <c r="D20" s="173">
        <f t="shared" si="1"/>
        <v>828.95883777239715</v>
      </c>
      <c r="E20" s="61"/>
      <c r="F20" s="61"/>
      <c r="G20" s="61"/>
      <c r="H20" s="61"/>
      <c r="I20" s="61"/>
      <c r="J20" s="61"/>
      <c r="K20" s="61"/>
      <c r="L20" s="61"/>
      <c r="M20" s="61"/>
      <c r="N20" s="61"/>
      <c r="O20" s="61"/>
    </row>
    <row r="21" spans="1:15">
      <c r="A21" s="61"/>
      <c r="B21" s="124">
        <v>5</v>
      </c>
      <c r="C21" s="171">
        <v>34935</v>
      </c>
      <c r="D21" s="173">
        <f t="shared" si="1"/>
        <v>845.8837772397095</v>
      </c>
      <c r="E21" s="61"/>
      <c r="F21" s="61"/>
      <c r="G21" s="61"/>
      <c r="H21" s="61"/>
      <c r="I21" s="61"/>
      <c r="J21" s="61"/>
      <c r="K21" s="61"/>
      <c r="L21" s="61"/>
      <c r="M21" s="61"/>
      <c r="N21" s="61"/>
      <c r="O21" s="61"/>
    </row>
    <row r="22" spans="1:15">
      <c r="A22" s="61"/>
      <c r="B22" s="124">
        <v>6</v>
      </c>
      <c r="C22" s="171">
        <v>36031</v>
      </c>
      <c r="D22" s="173">
        <f t="shared" si="1"/>
        <v>872.42130750605338</v>
      </c>
      <c r="E22" s="61"/>
      <c r="F22" s="61"/>
      <c r="G22" s="61"/>
      <c r="H22" s="61"/>
      <c r="I22" s="61"/>
      <c r="J22" s="61"/>
      <c r="K22" s="61"/>
      <c r="L22" s="61"/>
      <c r="M22" s="61"/>
      <c r="N22" s="61"/>
      <c r="O22" s="61"/>
    </row>
    <row r="23" spans="1:15">
      <c r="A23" s="61"/>
      <c r="B23" s="124">
        <v>7</v>
      </c>
      <c r="C23" s="171">
        <v>39812</v>
      </c>
      <c r="D23" s="173">
        <f t="shared" si="1"/>
        <v>963.9709443099274</v>
      </c>
      <c r="E23" s="61"/>
      <c r="F23" s="61"/>
      <c r="G23" s="61"/>
      <c r="H23" s="61"/>
      <c r="I23" s="61"/>
      <c r="J23" s="61"/>
      <c r="K23" s="61"/>
      <c r="L23" s="61"/>
      <c r="M23" s="61"/>
      <c r="N23" s="61"/>
      <c r="O23" s="61"/>
    </row>
    <row r="24" spans="1:15">
      <c r="A24" s="61"/>
      <c r="B24" s="124">
        <v>8</v>
      </c>
      <c r="C24" s="171">
        <v>40360</v>
      </c>
      <c r="D24" s="173">
        <f t="shared" si="1"/>
        <v>977.23970944309929</v>
      </c>
      <c r="E24" s="61"/>
      <c r="F24" s="61"/>
      <c r="G24" s="61"/>
      <c r="H24" s="61"/>
      <c r="I24" s="61"/>
      <c r="J24" s="61"/>
      <c r="K24" s="61"/>
      <c r="L24" s="61"/>
      <c r="M24" s="61"/>
      <c r="N24" s="61"/>
      <c r="O24" s="61"/>
    </row>
    <row r="25" spans="1:15">
      <c r="A25" s="61"/>
      <c r="B25" s="124">
        <v>9</v>
      </c>
      <c r="C25" s="171">
        <v>41429</v>
      </c>
      <c r="D25" s="173">
        <f t="shared" si="1"/>
        <v>1003.1234866828088</v>
      </c>
      <c r="E25" s="61"/>
      <c r="F25" s="61"/>
      <c r="G25" s="61"/>
      <c r="H25" s="61"/>
      <c r="I25" s="61"/>
      <c r="J25" s="61"/>
      <c r="K25" s="61"/>
      <c r="L25" s="61"/>
      <c r="M25" s="61"/>
      <c r="N25" s="61"/>
      <c r="O25" s="61"/>
    </row>
    <row r="26" spans="1:15">
      <c r="A26" s="61"/>
      <c r="B26" s="124">
        <v>10</v>
      </c>
      <c r="C26" s="171">
        <v>45155</v>
      </c>
      <c r="D26" s="173">
        <f t="shared" si="1"/>
        <v>1093.3414043583537</v>
      </c>
      <c r="E26" s="61"/>
      <c r="F26" s="61"/>
      <c r="G26" s="61"/>
      <c r="H26" s="61"/>
      <c r="I26" s="61"/>
      <c r="J26" s="61"/>
      <c r="K26" s="61"/>
      <c r="L26" s="61"/>
      <c r="M26" s="61"/>
      <c r="N26" s="61"/>
      <c r="O26" s="61"/>
    </row>
    <row r="27" spans="1:15">
      <c r="A27" s="61"/>
      <c r="B27" s="124">
        <v>11</v>
      </c>
      <c r="C27" s="171">
        <v>45922</v>
      </c>
      <c r="D27" s="173">
        <f t="shared" si="1"/>
        <v>1111.9128329297821</v>
      </c>
      <c r="E27" s="61"/>
      <c r="F27" s="61"/>
      <c r="G27" s="61"/>
      <c r="H27" s="61"/>
      <c r="I27" s="61"/>
      <c r="J27" s="61"/>
      <c r="K27" s="61"/>
      <c r="L27" s="61"/>
      <c r="M27" s="61"/>
      <c r="N27" s="61"/>
      <c r="O27" s="61"/>
    </row>
    <row r="28" spans="1:15">
      <c r="A28" s="61"/>
      <c r="B28" s="124">
        <v>12</v>
      </c>
      <c r="C28" s="171">
        <v>46936</v>
      </c>
      <c r="D28" s="173">
        <f t="shared" si="1"/>
        <v>1136.4648910411622</v>
      </c>
      <c r="E28" s="61"/>
      <c r="F28" s="61"/>
      <c r="G28" s="61"/>
      <c r="H28" s="61"/>
      <c r="I28" s="61"/>
      <c r="J28" s="61"/>
      <c r="K28" s="61"/>
      <c r="L28" s="61"/>
      <c r="M28" s="61"/>
      <c r="N28" s="61"/>
      <c r="O28" s="61"/>
    </row>
    <row r="29" spans="1:15">
      <c r="A29" s="61"/>
      <c r="B29" s="124">
        <v>13</v>
      </c>
      <c r="C29" s="171">
        <v>50772</v>
      </c>
      <c r="D29" s="173">
        <f t="shared" si="1"/>
        <v>1229.3462469733656</v>
      </c>
      <c r="E29" s="61"/>
      <c r="F29" s="61"/>
      <c r="G29" s="61"/>
      <c r="H29" s="61"/>
      <c r="I29" s="61"/>
      <c r="J29" s="61"/>
      <c r="K29" s="61"/>
      <c r="L29" s="61"/>
      <c r="M29" s="61"/>
      <c r="N29" s="61"/>
      <c r="O29" s="61"/>
    </row>
    <row r="30" spans="1:15">
      <c r="A30" s="61"/>
      <c r="B30" s="124">
        <v>14</v>
      </c>
      <c r="C30" s="171">
        <v>51293</v>
      </c>
      <c r="D30" s="173">
        <f t="shared" si="1"/>
        <v>1241.9612590799031</v>
      </c>
      <c r="E30" s="61"/>
      <c r="F30" s="61"/>
      <c r="G30" s="61"/>
      <c r="H30" s="61"/>
      <c r="I30" s="61"/>
      <c r="J30" s="61"/>
      <c r="K30" s="61"/>
      <c r="L30" s="61"/>
      <c r="M30" s="61"/>
      <c r="N30" s="61"/>
      <c r="O30" s="61"/>
    </row>
    <row r="31" spans="1:15">
      <c r="A31" s="61"/>
      <c r="B31" s="124">
        <v>15</v>
      </c>
      <c r="C31" s="171">
        <v>52745</v>
      </c>
      <c r="D31" s="173">
        <f t="shared" si="1"/>
        <v>1277.1186440677966</v>
      </c>
      <c r="E31" s="61"/>
      <c r="F31" s="61"/>
      <c r="G31" s="61"/>
      <c r="H31" s="61"/>
      <c r="I31" s="61"/>
      <c r="J31" s="61"/>
      <c r="K31" s="61"/>
      <c r="L31" s="61"/>
      <c r="M31" s="61"/>
      <c r="N31" s="61"/>
      <c r="O31" s="61"/>
    </row>
    <row r="32" spans="1:15">
      <c r="A32" s="61"/>
      <c r="B32" s="124">
        <v>16</v>
      </c>
      <c r="C32" s="171">
        <v>53594</v>
      </c>
      <c r="D32" s="173">
        <f t="shared" si="1"/>
        <v>1297.6755447941889</v>
      </c>
      <c r="E32" s="61"/>
      <c r="F32" s="61"/>
      <c r="G32" s="61"/>
      <c r="H32" s="61"/>
      <c r="I32" s="61"/>
      <c r="J32" s="61"/>
      <c r="K32" s="61"/>
      <c r="L32" s="61"/>
      <c r="M32" s="61"/>
      <c r="N32" s="61"/>
      <c r="O32" s="61"/>
    </row>
    <row r="33" spans="1:15">
      <c r="A33" s="61"/>
      <c r="B33" s="124">
        <v>17</v>
      </c>
      <c r="C33" s="171">
        <v>57403</v>
      </c>
      <c r="D33" s="173">
        <f t="shared" si="1"/>
        <v>1389.9031476997579</v>
      </c>
      <c r="E33" s="61"/>
      <c r="F33" s="61"/>
      <c r="G33" s="61"/>
      <c r="H33" s="61"/>
      <c r="I33" s="61"/>
      <c r="J33" s="61"/>
      <c r="K33" s="61"/>
      <c r="L33" s="61"/>
      <c r="M33" s="61"/>
      <c r="N33" s="61"/>
      <c r="O33" s="61"/>
    </row>
    <row r="34" spans="1:15">
      <c r="A34" s="61"/>
      <c r="B34" s="124">
        <v>18</v>
      </c>
      <c r="C34" s="171">
        <v>58417</v>
      </c>
      <c r="D34" s="173">
        <f t="shared" si="1"/>
        <v>1414.4552058111381</v>
      </c>
      <c r="E34" s="61"/>
      <c r="F34" s="61"/>
      <c r="G34" s="61"/>
      <c r="H34" s="61"/>
      <c r="I34" s="61"/>
      <c r="J34" s="61"/>
      <c r="K34" s="61"/>
      <c r="L34" s="61"/>
      <c r="M34" s="61"/>
      <c r="N34" s="61"/>
      <c r="O34" s="61"/>
    </row>
    <row r="35" spans="1:15">
      <c r="A35" s="61"/>
      <c r="B35" s="124">
        <v>19</v>
      </c>
      <c r="C35" s="171">
        <v>59239</v>
      </c>
      <c r="D35" s="173">
        <f t="shared" si="1"/>
        <v>1434.358353510896</v>
      </c>
      <c r="E35" s="61"/>
      <c r="F35" s="61"/>
      <c r="G35" s="61"/>
      <c r="H35" s="61"/>
      <c r="I35" s="61"/>
      <c r="J35" s="61"/>
      <c r="K35" s="61"/>
      <c r="L35" s="61"/>
      <c r="M35" s="61"/>
      <c r="N35" s="61"/>
      <c r="O35" s="61"/>
    </row>
    <row r="36" spans="1:15">
      <c r="A36" s="61"/>
      <c r="B36" s="124">
        <v>20</v>
      </c>
      <c r="C36" s="171">
        <v>63020</v>
      </c>
      <c r="D36" s="173">
        <f t="shared" si="1"/>
        <v>1525.9079903147701</v>
      </c>
      <c r="E36" s="61"/>
      <c r="F36" s="61"/>
      <c r="G36" s="61"/>
      <c r="H36" s="61"/>
      <c r="I36" s="61"/>
      <c r="J36" s="61"/>
      <c r="K36" s="61"/>
      <c r="L36" s="61"/>
      <c r="M36" s="61"/>
      <c r="N36" s="61"/>
      <c r="O36" s="61"/>
    </row>
    <row r="37" spans="1:15">
      <c r="A37" s="61"/>
      <c r="B37" s="124">
        <v>21</v>
      </c>
      <c r="C37" s="171">
        <v>64034</v>
      </c>
      <c r="D37" s="173">
        <f t="shared" si="1"/>
        <v>1550.4600484261503</v>
      </c>
      <c r="E37" s="61"/>
      <c r="F37" s="61"/>
      <c r="G37" s="61"/>
      <c r="H37" s="61"/>
      <c r="I37" s="61"/>
      <c r="J37" s="61"/>
      <c r="K37" s="61"/>
      <c r="L37" s="61"/>
      <c r="M37" s="61"/>
      <c r="N37" s="61"/>
      <c r="O37" s="61"/>
    </row>
    <row r="38" spans="1:15" ht="18" thickBot="1">
      <c r="A38" s="61"/>
      <c r="B38" s="125">
        <v>22</v>
      </c>
      <c r="C38" s="204">
        <v>68363</v>
      </c>
      <c r="D38" s="205">
        <f t="shared" si="1"/>
        <v>1655.2784503631963</v>
      </c>
      <c r="E38" s="61"/>
      <c r="F38" s="61"/>
      <c r="G38" s="61"/>
      <c r="H38" s="61"/>
      <c r="I38" s="61"/>
      <c r="J38" s="61"/>
      <c r="K38" s="61"/>
      <c r="L38" s="61"/>
      <c r="M38" s="61"/>
      <c r="N38" s="61"/>
      <c r="O38" s="61"/>
    </row>
    <row r="39" spans="1:15" ht="18" thickTop="1">
      <c r="A39" s="61"/>
      <c r="B39" s="61"/>
      <c r="C39" s="61"/>
      <c r="D39" s="61"/>
      <c r="E39" s="61"/>
      <c r="F39" s="61"/>
      <c r="G39" s="61"/>
      <c r="H39" s="61"/>
      <c r="I39" s="61"/>
      <c r="J39" s="61"/>
      <c r="K39" s="61"/>
      <c r="L39" s="61"/>
      <c r="M39" s="61"/>
      <c r="N39" s="61"/>
      <c r="O39" s="61"/>
    </row>
    <row r="40" spans="1:15">
      <c r="A40" s="61"/>
      <c r="B40" s="61"/>
      <c r="C40" s="61"/>
      <c r="D40" s="61"/>
      <c r="E40" s="61"/>
      <c r="F40" s="61"/>
      <c r="G40" s="61"/>
      <c r="H40" s="61"/>
      <c r="I40" s="61"/>
      <c r="J40" s="61"/>
      <c r="K40" s="61"/>
      <c r="L40" s="61"/>
      <c r="M40" s="61"/>
      <c r="N40" s="61"/>
      <c r="O40" s="61"/>
    </row>
    <row r="41" spans="1:15">
      <c r="A41" s="74"/>
      <c r="B41" s="74"/>
      <c r="C41" s="74"/>
      <c r="D41" s="74"/>
      <c r="E41" s="74"/>
      <c r="F41" s="74"/>
      <c r="G41" s="74"/>
      <c r="H41" s="74"/>
      <c r="I41" s="74"/>
      <c r="J41" s="74"/>
      <c r="K41" s="74"/>
      <c r="L41" s="74"/>
      <c r="M41" s="74"/>
      <c r="N41" s="74"/>
      <c r="O41" s="74"/>
    </row>
    <row r="42" spans="1:15">
      <c r="A42" s="74"/>
      <c r="B42" s="74"/>
      <c r="C42" s="74"/>
      <c r="D42" s="74"/>
      <c r="E42" s="74"/>
      <c r="F42" s="74"/>
      <c r="G42" s="74"/>
      <c r="H42" s="74"/>
      <c r="I42" s="74"/>
      <c r="J42" s="74"/>
      <c r="K42" s="74"/>
      <c r="L42" s="74"/>
      <c r="M42" s="74"/>
      <c r="N42" s="74"/>
      <c r="O42" s="74"/>
    </row>
    <row r="43" spans="1:15">
      <c r="A43" s="74"/>
      <c r="B43" s="74"/>
      <c r="C43" s="74"/>
      <c r="D43" s="74"/>
      <c r="E43" s="74"/>
      <c r="F43" s="74"/>
      <c r="G43" s="74"/>
      <c r="H43" s="74"/>
      <c r="I43" s="74"/>
      <c r="J43" s="74"/>
      <c r="K43" s="74"/>
      <c r="L43" s="74"/>
      <c r="M43" s="74"/>
      <c r="N43" s="74"/>
      <c r="O43" s="74"/>
    </row>
    <row r="44" spans="1:15">
      <c r="A44" s="74"/>
      <c r="B44" s="74"/>
      <c r="C44" s="74"/>
      <c r="D44" s="74"/>
      <c r="E44" s="74"/>
      <c r="F44" s="74"/>
      <c r="G44" s="74"/>
      <c r="H44" s="74"/>
      <c r="I44" s="74"/>
      <c r="J44" s="74"/>
      <c r="K44" s="74"/>
      <c r="L44" s="74"/>
      <c r="M44" s="74"/>
      <c r="N44" s="74"/>
      <c r="O44" s="74"/>
    </row>
    <row r="45" spans="1:15">
      <c r="A45" s="74"/>
      <c r="B45" s="74"/>
      <c r="C45" s="74"/>
      <c r="D45" s="74"/>
      <c r="E45" s="74"/>
      <c r="F45" s="74"/>
      <c r="G45" s="74"/>
      <c r="H45" s="74"/>
      <c r="I45" s="74"/>
      <c r="J45" s="74"/>
      <c r="K45" s="74"/>
      <c r="L45" s="74"/>
      <c r="M45" s="74"/>
      <c r="N45" s="74"/>
      <c r="O45" s="74"/>
    </row>
    <row r="46" spans="1:15">
      <c r="A46" s="74"/>
      <c r="B46" s="74"/>
      <c r="C46" s="74"/>
      <c r="D46" s="74"/>
      <c r="E46" s="74"/>
      <c r="F46" s="74"/>
      <c r="G46" s="74"/>
      <c r="H46" s="74"/>
      <c r="I46" s="74"/>
      <c r="J46" s="74"/>
      <c r="K46" s="74"/>
      <c r="L46" s="74"/>
      <c r="M46" s="74"/>
      <c r="N46" s="74"/>
      <c r="O46" s="74"/>
    </row>
  </sheetData>
  <pageMargins left="0.75" right="0.75" top="1" bottom="1" header="0.5" footer="0.5"/>
  <pageSetup paperSize="9" orientation="portrait" horizontalDpi="4294967292" verticalDpi="4294967292"/>
  <ignoredErrors>
    <ignoredError sqref="D17" emptyCellReference="1"/>
  </ignoredErrors>
  <drawing r:id="rId1"/>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theme="8" tint="0.39997558519241921"/>
  </sheetPr>
  <dimension ref="A1:R52"/>
  <sheetViews>
    <sheetView workbookViewId="0">
      <selection activeCell="E15" sqref="E15"/>
    </sheetView>
  </sheetViews>
  <sheetFormatPr baseColWidth="10" defaultRowHeight="17" x14ac:dyDescent="0"/>
  <cols>
    <col min="1" max="1" width="8.33203125" style="84" customWidth="1"/>
    <col min="2" max="2" width="59" style="62" customWidth="1"/>
    <col min="3" max="3" width="7" style="62" customWidth="1"/>
    <col min="4" max="4" width="14.83203125" style="62" customWidth="1"/>
    <col min="5" max="5" width="15.83203125" style="62" customWidth="1"/>
    <col min="6" max="6" width="14.83203125" style="62" customWidth="1"/>
    <col min="7" max="7" width="15.83203125" style="62" customWidth="1"/>
    <col min="8" max="16384" width="10.83203125" style="62"/>
  </cols>
  <sheetData>
    <row r="1" spans="1:18">
      <c r="A1" s="104" t="s">
        <v>51</v>
      </c>
      <c r="B1" s="78" t="s">
        <v>109</v>
      </c>
      <c r="C1" s="78"/>
      <c r="D1" s="78"/>
      <c r="E1" s="61"/>
      <c r="F1" s="61"/>
      <c r="G1" s="66">
        <v>41.3</v>
      </c>
      <c r="H1" s="61"/>
      <c r="I1" s="61"/>
      <c r="J1" s="61"/>
      <c r="K1" s="61"/>
      <c r="L1" s="61"/>
      <c r="M1" s="61"/>
      <c r="N1" s="61"/>
      <c r="O1" s="61"/>
      <c r="P1" s="61"/>
      <c r="Q1" s="61"/>
      <c r="R1" s="61"/>
    </row>
    <row r="2" spans="1:18" ht="18" thickBot="1">
      <c r="A2" s="82"/>
      <c r="B2" s="61"/>
      <c r="C2" s="61"/>
      <c r="D2" s="61"/>
      <c r="E2" s="61" t="s">
        <v>104</v>
      </c>
      <c r="F2" s="61"/>
      <c r="G2" s="61" t="s">
        <v>104</v>
      </c>
      <c r="H2" s="61"/>
      <c r="I2" s="61"/>
      <c r="J2" s="61"/>
      <c r="K2" s="61"/>
      <c r="L2" s="61"/>
      <c r="M2" s="61"/>
      <c r="N2" s="61"/>
      <c r="O2" s="61"/>
      <c r="P2" s="61"/>
      <c r="Q2" s="61"/>
      <c r="R2" s="61"/>
    </row>
    <row r="3" spans="1:18" ht="18" thickTop="1">
      <c r="A3" s="82"/>
      <c r="B3" s="115" t="s">
        <v>18</v>
      </c>
      <c r="C3" s="112" t="s">
        <v>110</v>
      </c>
      <c r="D3" s="108" t="s">
        <v>111</v>
      </c>
      <c r="E3" s="107" t="s">
        <v>103</v>
      </c>
      <c r="F3" s="106" t="s">
        <v>111</v>
      </c>
      <c r="G3" s="92" t="s">
        <v>105</v>
      </c>
      <c r="H3" s="61"/>
      <c r="I3" s="61"/>
      <c r="J3" s="61"/>
      <c r="K3" s="61"/>
      <c r="L3" s="61"/>
      <c r="M3" s="61"/>
      <c r="N3" s="61"/>
      <c r="O3" s="61"/>
      <c r="P3" s="61"/>
      <c r="Q3" s="61"/>
      <c r="R3" s="61"/>
    </row>
    <row r="4" spans="1:18">
      <c r="A4" s="82">
        <v>1</v>
      </c>
      <c r="B4" s="116" t="s">
        <v>116</v>
      </c>
      <c r="C4" s="113">
        <v>1</v>
      </c>
      <c r="D4" s="170">
        <v>4550</v>
      </c>
      <c r="E4" s="171">
        <f>C4*D4</f>
        <v>4550</v>
      </c>
      <c r="F4" s="172">
        <f>D4/$G$1</f>
        <v>110.16949152542374</v>
      </c>
      <c r="G4" s="173">
        <f>E4/$G$1</f>
        <v>110.16949152542374</v>
      </c>
      <c r="H4" s="61"/>
      <c r="I4" s="61"/>
      <c r="J4" s="61"/>
      <c r="K4" s="61"/>
      <c r="L4" s="61"/>
      <c r="M4" s="61"/>
      <c r="N4" s="61"/>
      <c r="O4" s="61"/>
      <c r="P4" s="61"/>
      <c r="Q4" s="61"/>
      <c r="R4" s="61"/>
    </row>
    <row r="5" spans="1:18">
      <c r="A5" s="82">
        <v>2</v>
      </c>
      <c r="B5" s="116" t="s">
        <v>117</v>
      </c>
      <c r="C5" s="113">
        <v>1</v>
      </c>
      <c r="D5" s="170">
        <v>4295</v>
      </c>
      <c r="E5" s="171">
        <f>C5*D5</f>
        <v>4295</v>
      </c>
      <c r="F5" s="172">
        <f t="shared" ref="F5:G5" si="0">D5/$G$1</f>
        <v>103.99515738498791</v>
      </c>
      <c r="G5" s="173">
        <f t="shared" si="0"/>
        <v>103.99515738498791</v>
      </c>
      <c r="H5" s="61"/>
      <c r="I5" s="61"/>
      <c r="J5" s="61"/>
      <c r="K5" s="61"/>
      <c r="L5" s="61"/>
      <c r="M5" s="61"/>
      <c r="N5" s="61"/>
      <c r="O5" s="61"/>
      <c r="P5" s="61"/>
      <c r="Q5" s="61"/>
      <c r="R5" s="61"/>
    </row>
    <row r="6" spans="1:18">
      <c r="A6" s="82">
        <v>3</v>
      </c>
      <c r="B6" s="116" t="s">
        <v>118</v>
      </c>
      <c r="C6" s="113">
        <v>1</v>
      </c>
      <c r="D6" s="170">
        <v>3100</v>
      </c>
      <c r="E6" s="171">
        <f t="shared" ref="E6:E23" si="1">C6*D6</f>
        <v>3100</v>
      </c>
      <c r="F6" s="172">
        <f t="shared" ref="F6:G6" si="2">D6/$G$1</f>
        <v>75.060532687651332</v>
      </c>
      <c r="G6" s="173">
        <f t="shared" si="2"/>
        <v>75.060532687651332</v>
      </c>
      <c r="H6" s="61"/>
      <c r="I6" s="61"/>
      <c r="J6" s="61"/>
      <c r="K6" s="61"/>
      <c r="L6" s="61"/>
      <c r="M6" s="61"/>
      <c r="N6" s="61"/>
      <c r="O6" s="61"/>
      <c r="P6" s="61"/>
      <c r="Q6" s="61"/>
      <c r="R6" s="61"/>
    </row>
    <row r="7" spans="1:18">
      <c r="A7" s="82">
        <v>4</v>
      </c>
      <c r="B7" s="116" t="s">
        <v>119</v>
      </c>
      <c r="C7" s="113">
        <v>1</v>
      </c>
      <c r="D7" s="170">
        <v>812</v>
      </c>
      <c r="E7" s="171">
        <f t="shared" si="1"/>
        <v>812</v>
      </c>
      <c r="F7" s="172">
        <f t="shared" ref="F7:G7" si="3">D7/$G$1</f>
        <v>19.661016949152543</v>
      </c>
      <c r="G7" s="173">
        <f t="shared" si="3"/>
        <v>19.661016949152543</v>
      </c>
      <c r="H7" s="61"/>
      <c r="I7" s="61"/>
      <c r="J7" s="61"/>
      <c r="K7" s="61"/>
      <c r="L7" s="61"/>
      <c r="M7" s="61"/>
      <c r="N7" s="61"/>
      <c r="O7" s="61"/>
      <c r="P7" s="61"/>
      <c r="Q7" s="61"/>
      <c r="R7" s="61"/>
    </row>
    <row r="8" spans="1:18">
      <c r="A8" s="82">
        <v>5</v>
      </c>
      <c r="B8" s="116" t="s">
        <v>120</v>
      </c>
      <c r="C8" s="113">
        <v>1</v>
      </c>
      <c r="D8" s="170">
        <v>560</v>
      </c>
      <c r="E8" s="171">
        <f t="shared" si="1"/>
        <v>560</v>
      </c>
      <c r="F8" s="172">
        <f t="shared" ref="F8:G8" si="4">D8/$G$1</f>
        <v>13.559322033898306</v>
      </c>
      <c r="G8" s="173">
        <f t="shared" si="4"/>
        <v>13.559322033898306</v>
      </c>
      <c r="H8" s="61"/>
      <c r="I8" s="61"/>
      <c r="J8" s="61"/>
      <c r="K8" s="61"/>
      <c r="L8" s="61"/>
      <c r="M8" s="61"/>
      <c r="N8" s="61"/>
      <c r="O8" s="61"/>
      <c r="P8" s="61"/>
      <c r="Q8" s="61"/>
      <c r="R8" s="61"/>
    </row>
    <row r="9" spans="1:18">
      <c r="A9" s="82">
        <v>6</v>
      </c>
      <c r="B9" s="116" t="s">
        <v>119</v>
      </c>
      <c r="C9" s="113">
        <v>1</v>
      </c>
      <c r="D9" s="170">
        <v>630</v>
      </c>
      <c r="E9" s="171">
        <f t="shared" si="1"/>
        <v>630</v>
      </c>
      <c r="F9" s="172">
        <f t="shared" ref="F9:G9" si="5">D9/$G$1</f>
        <v>15.254237288135593</v>
      </c>
      <c r="G9" s="173">
        <f t="shared" si="5"/>
        <v>15.254237288135593</v>
      </c>
      <c r="H9" s="61"/>
      <c r="I9" s="61"/>
      <c r="J9" s="61"/>
      <c r="K9" s="61"/>
      <c r="L9" s="61"/>
      <c r="M9" s="61"/>
      <c r="N9" s="61"/>
      <c r="O9" s="61"/>
      <c r="P9" s="61"/>
      <c r="Q9" s="61"/>
      <c r="R9" s="61"/>
    </row>
    <row r="10" spans="1:18">
      <c r="A10" s="82">
        <v>7</v>
      </c>
      <c r="B10" s="116" t="s">
        <v>121</v>
      </c>
      <c r="C10" s="113">
        <v>1</v>
      </c>
      <c r="D10" s="170">
        <v>600</v>
      </c>
      <c r="E10" s="171">
        <f t="shared" si="1"/>
        <v>600</v>
      </c>
      <c r="F10" s="172">
        <f t="shared" ref="F10:G10" si="6">D10/$G$1</f>
        <v>14.527845036319613</v>
      </c>
      <c r="G10" s="173">
        <f t="shared" si="6"/>
        <v>14.527845036319613</v>
      </c>
      <c r="H10" s="61"/>
      <c r="I10" s="61"/>
      <c r="J10" s="61"/>
      <c r="K10" s="61"/>
      <c r="L10" s="61"/>
      <c r="M10" s="61"/>
      <c r="N10" s="61"/>
      <c r="O10" s="61"/>
      <c r="P10" s="61"/>
      <c r="Q10" s="61"/>
      <c r="R10" s="61"/>
    </row>
    <row r="11" spans="1:18">
      <c r="A11" s="82">
        <v>8</v>
      </c>
      <c r="B11" s="116" t="s">
        <v>122</v>
      </c>
      <c r="C11" s="113">
        <v>1</v>
      </c>
      <c r="D11" s="170">
        <v>85</v>
      </c>
      <c r="E11" s="171">
        <f t="shared" si="1"/>
        <v>85</v>
      </c>
      <c r="F11" s="172">
        <f t="shared" ref="F11:G11" si="7">D11/$G$1</f>
        <v>2.0581113801452786</v>
      </c>
      <c r="G11" s="173">
        <f t="shared" si="7"/>
        <v>2.0581113801452786</v>
      </c>
      <c r="H11" s="61"/>
      <c r="I11" s="61"/>
      <c r="J11" s="61"/>
      <c r="K11" s="61"/>
      <c r="L11" s="61"/>
      <c r="M11" s="61"/>
      <c r="N11" s="61"/>
      <c r="O11" s="61"/>
      <c r="P11" s="61"/>
      <c r="Q11" s="61"/>
      <c r="R11" s="61"/>
    </row>
    <row r="12" spans="1:18">
      <c r="A12" s="82">
        <v>9</v>
      </c>
      <c r="B12" s="116" t="s">
        <v>123</v>
      </c>
      <c r="C12" s="113">
        <v>1</v>
      </c>
      <c r="D12" s="170">
        <v>3800</v>
      </c>
      <c r="E12" s="171">
        <f t="shared" si="1"/>
        <v>3800</v>
      </c>
      <c r="F12" s="172">
        <f t="shared" ref="F12:G12" si="8">D12/$G$1</f>
        <v>92.009685230024218</v>
      </c>
      <c r="G12" s="173">
        <f t="shared" si="8"/>
        <v>92.009685230024218</v>
      </c>
      <c r="H12" s="61"/>
      <c r="I12" s="61"/>
      <c r="J12" s="61"/>
      <c r="K12" s="61"/>
      <c r="L12" s="61"/>
      <c r="M12" s="61"/>
      <c r="N12" s="61"/>
      <c r="O12" s="61"/>
      <c r="P12" s="61"/>
      <c r="Q12" s="61"/>
      <c r="R12" s="61"/>
    </row>
    <row r="13" spans="1:18">
      <c r="A13" s="82">
        <v>10</v>
      </c>
      <c r="B13" s="116" t="s">
        <v>124</v>
      </c>
      <c r="C13" s="113">
        <v>1</v>
      </c>
      <c r="D13" s="170">
        <v>200</v>
      </c>
      <c r="E13" s="171">
        <f t="shared" si="1"/>
        <v>200</v>
      </c>
      <c r="F13" s="172">
        <f t="shared" ref="F13:G13" si="9">D13/$G$1</f>
        <v>4.8426150121065374</v>
      </c>
      <c r="G13" s="173">
        <f t="shared" si="9"/>
        <v>4.8426150121065374</v>
      </c>
      <c r="H13" s="61"/>
      <c r="I13" s="61"/>
      <c r="J13" s="61"/>
      <c r="K13" s="61"/>
      <c r="L13" s="61"/>
      <c r="M13" s="61"/>
      <c r="N13" s="61"/>
      <c r="O13" s="61"/>
      <c r="P13" s="61"/>
      <c r="Q13" s="61"/>
      <c r="R13" s="61"/>
    </row>
    <row r="14" spans="1:18">
      <c r="A14" s="82">
        <v>11</v>
      </c>
      <c r="B14" s="116" t="s">
        <v>125</v>
      </c>
      <c r="C14" s="113">
        <v>16</v>
      </c>
      <c r="D14" s="170">
        <v>180</v>
      </c>
      <c r="E14" s="171">
        <f t="shared" si="1"/>
        <v>2880</v>
      </c>
      <c r="F14" s="172">
        <f t="shared" ref="F14:G14" si="10">D14/$G$1</f>
        <v>4.358353510895884</v>
      </c>
      <c r="G14" s="173">
        <f t="shared" si="10"/>
        <v>69.733656174334143</v>
      </c>
      <c r="H14" s="61"/>
      <c r="I14" s="61"/>
      <c r="J14" s="61"/>
      <c r="K14" s="61"/>
      <c r="L14" s="61"/>
      <c r="M14" s="61"/>
      <c r="N14" s="61"/>
      <c r="O14" s="61"/>
      <c r="P14" s="61"/>
      <c r="Q14" s="61"/>
      <c r="R14" s="61"/>
    </row>
    <row r="15" spans="1:18">
      <c r="A15" s="82">
        <v>12</v>
      </c>
      <c r="B15" s="116" t="s">
        <v>126</v>
      </c>
      <c r="C15" s="113">
        <v>16</v>
      </c>
      <c r="D15" s="170">
        <v>700</v>
      </c>
      <c r="E15" s="171">
        <f t="shared" si="1"/>
        <v>11200</v>
      </c>
      <c r="F15" s="172">
        <f t="shared" ref="F15:G15" si="11">D15/$G$1</f>
        <v>16.949152542372882</v>
      </c>
      <c r="G15" s="173">
        <f t="shared" si="11"/>
        <v>271.18644067796612</v>
      </c>
      <c r="H15" s="61"/>
      <c r="I15" s="61"/>
      <c r="J15" s="61"/>
      <c r="K15" s="61"/>
      <c r="L15" s="61"/>
      <c r="M15" s="61"/>
      <c r="N15" s="61"/>
      <c r="O15" s="61"/>
      <c r="P15" s="61"/>
      <c r="Q15" s="61"/>
      <c r="R15" s="61"/>
    </row>
    <row r="16" spans="1:18">
      <c r="A16" s="82">
        <v>13</v>
      </c>
      <c r="B16" s="116" t="s">
        <v>127</v>
      </c>
      <c r="C16" s="113">
        <v>16</v>
      </c>
      <c r="D16" s="170">
        <v>165</v>
      </c>
      <c r="E16" s="171">
        <f t="shared" si="1"/>
        <v>2640</v>
      </c>
      <c r="F16" s="172">
        <f t="shared" ref="F16:G16" si="12">D16/$G$1</f>
        <v>3.9951573849878939</v>
      </c>
      <c r="G16" s="173">
        <f t="shared" si="12"/>
        <v>63.922518159806302</v>
      </c>
      <c r="H16" s="61"/>
      <c r="I16" s="61"/>
      <c r="J16" s="61"/>
      <c r="K16" s="61"/>
      <c r="L16" s="61"/>
      <c r="M16" s="61"/>
      <c r="N16" s="61"/>
      <c r="O16" s="61"/>
      <c r="P16" s="61"/>
      <c r="Q16" s="61"/>
      <c r="R16" s="61"/>
    </row>
    <row r="17" spans="1:18">
      <c r="A17" s="82">
        <v>14</v>
      </c>
      <c r="B17" s="116" t="s">
        <v>128</v>
      </c>
      <c r="C17" s="113">
        <v>16</v>
      </c>
      <c r="D17" s="170">
        <v>910</v>
      </c>
      <c r="E17" s="171">
        <f t="shared" si="1"/>
        <v>14560</v>
      </c>
      <c r="F17" s="172">
        <f t="shared" ref="F17:G17" si="13">D17/$G$1</f>
        <v>22.033898305084747</v>
      </c>
      <c r="G17" s="173">
        <f t="shared" si="13"/>
        <v>352.54237288135596</v>
      </c>
      <c r="H17" s="61"/>
      <c r="I17" s="61"/>
      <c r="J17" s="61"/>
      <c r="K17" s="61"/>
      <c r="L17" s="61"/>
      <c r="M17" s="61"/>
      <c r="N17" s="61"/>
      <c r="O17" s="61"/>
      <c r="P17" s="61"/>
      <c r="Q17" s="61"/>
      <c r="R17" s="61"/>
    </row>
    <row r="18" spans="1:18">
      <c r="A18" s="82">
        <v>15</v>
      </c>
      <c r="B18" s="116" t="s">
        <v>129</v>
      </c>
      <c r="C18" s="113">
        <v>16</v>
      </c>
      <c r="D18" s="170">
        <v>80</v>
      </c>
      <c r="E18" s="171">
        <f t="shared" si="1"/>
        <v>1280</v>
      </c>
      <c r="F18" s="172">
        <f t="shared" ref="F18:G18" si="14">D18/$G$1</f>
        <v>1.9370460048426152</v>
      </c>
      <c r="G18" s="173">
        <f t="shared" si="14"/>
        <v>30.992736077481844</v>
      </c>
      <c r="H18" s="61"/>
      <c r="I18" s="61"/>
      <c r="J18" s="61"/>
      <c r="K18" s="61"/>
      <c r="L18" s="61"/>
      <c r="M18" s="61"/>
      <c r="N18" s="61"/>
      <c r="O18" s="61"/>
      <c r="P18" s="61"/>
      <c r="Q18" s="61"/>
      <c r="R18" s="61"/>
    </row>
    <row r="19" spans="1:18">
      <c r="A19" s="82">
        <v>16</v>
      </c>
      <c r="B19" s="116" t="s">
        <v>130</v>
      </c>
      <c r="C19" s="113">
        <v>1</v>
      </c>
      <c r="D19" s="170">
        <v>200</v>
      </c>
      <c r="E19" s="171">
        <f t="shared" si="1"/>
        <v>200</v>
      </c>
      <c r="F19" s="172">
        <f t="shared" ref="F19:G19" si="15">D19/$G$1</f>
        <v>4.8426150121065374</v>
      </c>
      <c r="G19" s="173">
        <f t="shared" si="15"/>
        <v>4.8426150121065374</v>
      </c>
      <c r="H19" s="61"/>
      <c r="I19" s="61"/>
      <c r="J19" s="61"/>
      <c r="K19" s="61"/>
      <c r="L19" s="61"/>
      <c r="M19" s="61"/>
      <c r="N19" s="61"/>
      <c r="O19" s="61"/>
      <c r="P19" s="61"/>
      <c r="Q19" s="61"/>
      <c r="R19" s="61"/>
    </row>
    <row r="20" spans="1:18">
      <c r="A20" s="82">
        <v>17</v>
      </c>
      <c r="B20" s="116" t="s">
        <v>131</v>
      </c>
      <c r="C20" s="113">
        <v>1</v>
      </c>
      <c r="D20" s="170">
        <v>10</v>
      </c>
      <c r="E20" s="171">
        <f t="shared" si="1"/>
        <v>10</v>
      </c>
      <c r="F20" s="172">
        <f t="shared" ref="F20:G20" si="16">D20/$G$1</f>
        <v>0.24213075060532691</v>
      </c>
      <c r="G20" s="173">
        <f t="shared" si="16"/>
        <v>0.24213075060532691</v>
      </c>
      <c r="H20" s="61"/>
      <c r="I20" s="61"/>
      <c r="J20" s="61"/>
      <c r="K20" s="61"/>
      <c r="L20" s="61"/>
      <c r="M20" s="61"/>
      <c r="N20" s="61"/>
      <c r="O20" s="61"/>
      <c r="P20" s="61"/>
      <c r="Q20" s="61"/>
      <c r="R20" s="61"/>
    </row>
    <row r="21" spans="1:18">
      <c r="A21" s="82">
        <v>18</v>
      </c>
      <c r="B21" s="116" t="s">
        <v>132</v>
      </c>
      <c r="C21" s="113">
        <v>1</v>
      </c>
      <c r="D21" s="170">
        <v>200</v>
      </c>
      <c r="E21" s="171">
        <f t="shared" si="1"/>
        <v>200</v>
      </c>
      <c r="F21" s="172">
        <f t="shared" ref="F21:G21" si="17">D21/$G$1</f>
        <v>4.8426150121065374</v>
      </c>
      <c r="G21" s="173">
        <f t="shared" si="17"/>
        <v>4.8426150121065374</v>
      </c>
      <c r="H21" s="61"/>
      <c r="I21" s="61"/>
      <c r="J21" s="61"/>
      <c r="K21" s="61"/>
      <c r="L21" s="61"/>
      <c r="M21" s="61"/>
      <c r="N21" s="61"/>
      <c r="O21" s="61"/>
      <c r="P21" s="61"/>
      <c r="Q21" s="61"/>
      <c r="R21" s="61"/>
    </row>
    <row r="22" spans="1:18">
      <c r="A22" s="82">
        <v>19</v>
      </c>
      <c r="B22" s="116" t="s">
        <v>133</v>
      </c>
      <c r="C22" s="113">
        <v>1</v>
      </c>
      <c r="D22" s="170">
        <v>150</v>
      </c>
      <c r="E22" s="171">
        <f t="shared" si="1"/>
        <v>150</v>
      </c>
      <c r="F22" s="172">
        <f t="shared" ref="F22:G22" si="18">D22/$G$1</f>
        <v>3.6319612590799033</v>
      </c>
      <c r="G22" s="173">
        <f t="shared" si="18"/>
        <v>3.6319612590799033</v>
      </c>
      <c r="H22" s="61"/>
      <c r="I22" s="61"/>
      <c r="J22" s="61"/>
      <c r="K22" s="61"/>
      <c r="L22" s="61"/>
      <c r="M22" s="61"/>
      <c r="N22" s="61"/>
      <c r="O22" s="61"/>
      <c r="P22" s="61"/>
      <c r="Q22" s="61"/>
      <c r="R22" s="61"/>
    </row>
    <row r="23" spans="1:18" ht="18" thickBot="1">
      <c r="A23" s="82">
        <v>20</v>
      </c>
      <c r="B23" s="117" t="s">
        <v>134</v>
      </c>
      <c r="C23" s="114">
        <v>1</v>
      </c>
      <c r="D23" s="174">
        <v>720</v>
      </c>
      <c r="E23" s="171">
        <f t="shared" si="1"/>
        <v>720</v>
      </c>
      <c r="F23" s="175">
        <f t="shared" ref="F23:G23" si="19">D23/$G$1</f>
        <v>17.433414043583536</v>
      </c>
      <c r="G23" s="176">
        <f t="shared" si="19"/>
        <v>17.433414043583536</v>
      </c>
      <c r="H23" s="61"/>
      <c r="I23" s="61"/>
      <c r="J23" s="61"/>
      <c r="K23" s="61"/>
      <c r="L23" s="61"/>
      <c r="M23" s="61"/>
      <c r="N23" s="61"/>
      <c r="O23" s="61"/>
      <c r="P23" s="61"/>
      <c r="Q23" s="61"/>
      <c r="R23" s="61"/>
    </row>
    <row r="24" spans="1:18" ht="18" thickBot="1">
      <c r="A24" s="82"/>
      <c r="B24" s="118" t="s">
        <v>113</v>
      </c>
      <c r="C24" s="109"/>
      <c r="D24" s="177"/>
      <c r="E24" s="178">
        <f>SUM(E4:E23)</f>
        <v>52472</v>
      </c>
      <c r="F24" s="179"/>
      <c r="G24" s="180">
        <f>SUM(G4:G23)</f>
        <v>1270.5084745762713</v>
      </c>
      <c r="H24" s="61"/>
      <c r="I24" s="61"/>
      <c r="J24" s="61"/>
      <c r="K24" s="61"/>
      <c r="L24" s="61"/>
      <c r="M24" s="61"/>
      <c r="N24" s="61"/>
      <c r="O24" s="61"/>
      <c r="P24" s="61"/>
      <c r="Q24" s="61"/>
      <c r="R24" s="61"/>
    </row>
    <row r="25" spans="1:18" ht="18" thickBot="1">
      <c r="A25" s="82"/>
      <c r="B25" s="119" t="s">
        <v>114</v>
      </c>
      <c r="C25" s="110"/>
      <c r="D25" s="181">
        <v>0.2</v>
      </c>
      <c r="E25" s="182">
        <f>E24*0.2</f>
        <v>10494.400000000001</v>
      </c>
      <c r="F25" s="183"/>
      <c r="G25" s="184">
        <f>G24*0.2</f>
        <v>254.10169491525426</v>
      </c>
      <c r="H25" s="61"/>
      <c r="I25" s="61"/>
      <c r="J25" s="61"/>
      <c r="K25" s="61"/>
      <c r="L25" s="61"/>
      <c r="M25" s="61"/>
      <c r="N25" s="61"/>
      <c r="O25" s="61"/>
      <c r="P25" s="61"/>
      <c r="Q25" s="61"/>
      <c r="R25" s="61"/>
    </row>
    <row r="26" spans="1:18" ht="18" thickBot="1">
      <c r="A26" s="82"/>
      <c r="B26" s="120" t="s">
        <v>115</v>
      </c>
      <c r="C26" s="111"/>
      <c r="D26" s="185"/>
      <c r="E26" s="186">
        <f>E24+E25</f>
        <v>62966.400000000001</v>
      </c>
      <c r="F26" s="185"/>
      <c r="G26" s="187">
        <f>SUM(G24:G25)</f>
        <v>1524.6101694915255</v>
      </c>
      <c r="H26" s="61"/>
      <c r="I26" s="61"/>
      <c r="J26" s="61"/>
      <c r="K26" s="61"/>
      <c r="L26" s="61"/>
      <c r="M26" s="61"/>
      <c r="N26" s="61"/>
      <c r="O26" s="61"/>
      <c r="P26" s="61"/>
      <c r="Q26" s="61"/>
      <c r="R26" s="61"/>
    </row>
    <row r="27" spans="1:18" ht="18" thickTop="1">
      <c r="A27" s="82"/>
      <c r="B27" s="61"/>
      <c r="C27" s="61"/>
      <c r="D27" s="61"/>
      <c r="E27" s="61"/>
      <c r="F27" s="61"/>
      <c r="G27" s="61"/>
      <c r="H27" s="61"/>
      <c r="I27" s="61"/>
      <c r="J27" s="61"/>
      <c r="K27" s="61"/>
      <c r="L27" s="61"/>
      <c r="M27" s="61"/>
      <c r="N27" s="61"/>
      <c r="O27" s="61"/>
      <c r="P27" s="61"/>
      <c r="Q27" s="61"/>
      <c r="R27" s="61"/>
    </row>
    <row r="28" spans="1:18">
      <c r="A28" s="82"/>
      <c r="B28" s="69" t="s">
        <v>96</v>
      </c>
      <c r="C28" s="69"/>
      <c r="D28" s="69"/>
      <c r="E28" s="68"/>
      <c r="F28" s="68"/>
      <c r="G28" s="86"/>
      <c r="H28" s="61"/>
      <c r="I28" s="61"/>
      <c r="J28" s="61"/>
      <c r="K28" s="61"/>
      <c r="L28" s="61"/>
      <c r="M28" s="61"/>
      <c r="N28" s="61"/>
      <c r="O28" s="61"/>
      <c r="P28" s="61"/>
      <c r="Q28" s="61"/>
      <c r="R28" s="61"/>
    </row>
    <row r="29" spans="1:18">
      <c r="A29" s="82"/>
      <c r="B29" s="67" t="s">
        <v>112</v>
      </c>
      <c r="C29" s="67"/>
      <c r="D29" s="67"/>
      <c r="E29" s="68"/>
      <c r="F29" s="68"/>
      <c r="G29" s="61"/>
      <c r="H29" s="61"/>
      <c r="I29" s="61"/>
      <c r="J29" s="61"/>
      <c r="K29" s="61"/>
      <c r="L29" s="61"/>
      <c r="M29" s="61"/>
      <c r="N29" s="61"/>
      <c r="O29" s="61"/>
      <c r="P29" s="61"/>
      <c r="Q29" s="61"/>
      <c r="R29" s="61"/>
    </row>
    <row r="30" spans="1:18">
      <c r="A30" s="82"/>
      <c r="B30" s="67"/>
      <c r="C30" s="67"/>
      <c r="D30" s="67"/>
      <c r="E30" s="68"/>
      <c r="F30" s="68"/>
      <c r="G30" s="61"/>
      <c r="H30" s="61"/>
      <c r="I30" s="61"/>
      <c r="J30" s="61"/>
      <c r="K30" s="61"/>
      <c r="L30" s="61"/>
      <c r="M30" s="61"/>
      <c r="N30" s="61"/>
      <c r="O30" s="61"/>
      <c r="P30" s="61"/>
      <c r="Q30" s="61"/>
      <c r="R30" s="61"/>
    </row>
    <row r="31" spans="1:18" ht="18" thickBot="1">
      <c r="A31" s="82"/>
      <c r="B31" s="67"/>
      <c r="C31" s="67"/>
      <c r="D31" s="67"/>
      <c r="E31" s="68"/>
      <c r="F31" s="68"/>
      <c r="G31" s="61"/>
      <c r="H31" s="61"/>
      <c r="I31" s="61"/>
      <c r="J31" s="61"/>
      <c r="K31" s="61"/>
      <c r="L31" s="61"/>
      <c r="M31" s="61"/>
      <c r="N31" s="61"/>
      <c r="O31" s="61"/>
      <c r="P31" s="61"/>
      <c r="Q31" s="61"/>
      <c r="R31" s="61"/>
    </row>
    <row r="32" spans="1:18">
      <c r="A32" s="82"/>
      <c r="B32" s="80" t="s">
        <v>138</v>
      </c>
      <c r="C32" s="81" t="s">
        <v>110</v>
      </c>
      <c r="D32" s="75" t="s">
        <v>103</v>
      </c>
      <c r="E32" s="76" t="s">
        <v>105</v>
      </c>
      <c r="F32" s="68"/>
      <c r="G32" s="61"/>
      <c r="H32" s="61"/>
      <c r="I32" s="61"/>
      <c r="J32" s="61"/>
      <c r="K32" s="61"/>
      <c r="L32" s="61"/>
      <c r="M32" s="61"/>
      <c r="N32" s="61"/>
      <c r="O32" s="61"/>
      <c r="P32" s="61"/>
      <c r="Q32" s="61"/>
      <c r="R32" s="61"/>
    </row>
    <row r="33" spans="1:18">
      <c r="A33" s="82"/>
      <c r="B33" s="85" t="s">
        <v>135</v>
      </c>
      <c r="C33" s="64">
        <v>1</v>
      </c>
      <c r="D33" s="63">
        <v>150</v>
      </c>
      <c r="E33" s="77">
        <f>D33/$G$1</f>
        <v>3.6319612590799033</v>
      </c>
      <c r="F33" s="68"/>
      <c r="G33" s="61"/>
      <c r="H33" s="61"/>
      <c r="I33" s="61"/>
      <c r="J33" s="61"/>
      <c r="K33" s="61"/>
      <c r="L33" s="61"/>
      <c r="M33" s="61"/>
      <c r="N33" s="61"/>
      <c r="O33" s="61"/>
      <c r="P33" s="61"/>
      <c r="Q33" s="61"/>
      <c r="R33" s="61"/>
    </row>
    <row r="34" spans="1:18">
      <c r="A34" s="82"/>
      <c r="B34" s="85" t="s">
        <v>136</v>
      </c>
      <c r="C34" s="64">
        <v>2</v>
      </c>
      <c r="D34" s="63">
        <v>120</v>
      </c>
      <c r="E34" s="77">
        <f>D34/$G$1</f>
        <v>2.9055690072639226</v>
      </c>
      <c r="F34" s="68"/>
      <c r="G34" s="61"/>
      <c r="H34" s="61"/>
      <c r="I34" s="61"/>
      <c r="J34" s="61"/>
      <c r="K34" s="61"/>
      <c r="L34" s="61"/>
      <c r="M34" s="61"/>
      <c r="N34" s="61"/>
      <c r="O34" s="61"/>
      <c r="P34" s="61"/>
      <c r="Q34" s="61"/>
      <c r="R34" s="61"/>
    </row>
    <row r="35" spans="1:18">
      <c r="A35" s="82"/>
      <c r="B35" s="85" t="s">
        <v>134</v>
      </c>
      <c r="C35" s="64">
        <v>1</v>
      </c>
      <c r="D35" s="63">
        <v>720</v>
      </c>
      <c r="E35" s="77">
        <f>D35/$G$1</f>
        <v>17.433414043583536</v>
      </c>
      <c r="F35" s="68"/>
      <c r="G35" s="61"/>
      <c r="H35" s="61"/>
      <c r="I35" s="61"/>
      <c r="J35" s="61"/>
      <c r="K35" s="61"/>
      <c r="L35" s="61"/>
      <c r="M35" s="61"/>
      <c r="N35" s="61"/>
      <c r="O35" s="61"/>
      <c r="P35" s="61"/>
      <c r="Q35" s="61"/>
      <c r="R35" s="61"/>
    </row>
    <row r="36" spans="1:18">
      <c r="A36" s="82"/>
      <c r="B36" s="89" t="s">
        <v>137</v>
      </c>
      <c r="C36" s="65"/>
      <c r="D36" s="87">
        <f>SUM(D33:D35)</f>
        <v>990</v>
      </c>
      <c r="E36" s="88">
        <f>D36/$G$1</f>
        <v>23.970944309927361</v>
      </c>
      <c r="F36" s="68"/>
      <c r="G36" s="61"/>
      <c r="H36" s="61"/>
      <c r="I36" s="61"/>
      <c r="J36" s="61"/>
      <c r="K36" s="61"/>
      <c r="L36" s="61"/>
      <c r="M36" s="61"/>
      <c r="N36" s="61"/>
      <c r="O36" s="61"/>
      <c r="P36" s="61"/>
      <c r="Q36" s="61"/>
      <c r="R36" s="61"/>
    </row>
    <row r="37" spans="1:18" ht="18" thickBot="1">
      <c r="A37" s="68"/>
      <c r="B37" s="68"/>
      <c r="C37" s="68"/>
      <c r="D37" s="68"/>
      <c r="E37" s="68"/>
      <c r="F37" s="68"/>
      <c r="G37" s="61"/>
      <c r="H37" s="61"/>
      <c r="I37" s="61"/>
      <c r="J37" s="61"/>
      <c r="K37" s="61"/>
      <c r="L37" s="61"/>
      <c r="M37" s="61"/>
      <c r="N37" s="61"/>
      <c r="O37" s="61"/>
      <c r="P37" s="61"/>
      <c r="Q37" s="61"/>
      <c r="R37" s="61"/>
    </row>
    <row r="38" spans="1:18">
      <c r="A38" s="82"/>
      <c r="B38" s="80" t="s">
        <v>139</v>
      </c>
      <c r="C38" s="81" t="s">
        <v>110</v>
      </c>
      <c r="D38" s="75" t="s">
        <v>103</v>
      </c>
      <c r="E38" s="76" t="s">
        <v>105</v>
      </c>
      <c r="F38" s="68"/>
      <c r="G38" s="61"/>
      <c r="H38" s="61"/>
      <c r="I38" s="61"/>
      <c r="J38" s="61"/>
      <c r="K38" s="61"/>
      <c r="L38" s="61"/>
      <c r="M38" s="61"/>
      <c r="N38" s="61"/>
      <c r="O38" s="61"/>
      <c r="P38" s="61"/>
      <c r="Q38" s="61"/>
      <c r="R38" s="61"/>
    </row>
    <row r="39" spans="1:18">
      <c r="A39" s="82"/>
      <c r="B39" s="85" t="s">
        <v>140</v>
      </c>
      <c r="C39" s="64">
        <v>4</v>
      </c>
      <c r="D39" s="63">
        <v>200</v>
      </c>
      <c r="E39" s="77">
        <f>D39/$G$1</f>
        <v>4.8426150121065374</v>
      </c>
      <c r="F39" s="68"/>
      <c r="G39" s="61"/>
      <c r="H39" s="61"/>
      <c r="I39" s="61"/>
      <c r="J39" s="61"/>
      <c r="K39" s="61"/>
      <c r="L39" s="61"/>
      <c r="M39" s="61"/>
      <c r="N39" s="61"/>
      <c r="O39" s="61"/>
      <c r="P39" s="61"/>
      <c r="Q39" s="61"/>
      <c r="R39" s="61"/>
    </row>
    <row r="40" spans="1:18">
      <c r="A40" s="82"/>
      <c r="B40" s="85" t="s">
        <v>141</v>
      </c>
      <c r="C40" s="64">
        <v>1</v>
      </c>
      <c r="D40" s="63">
        <v>45</v>
      </c>
      <c r="E40" s="77">
        <f>D40/$G$1</f>
        <v>1.089588377723971</v>
      </c>
      <c r="F40" s="68"/>
      <c r="G40" s="61"/>
      <c r="H40" s="61"/>
      <c r="I40" s="61"/>
      <c r="J40" s="61"/>
      <c r="K40" s="61"/>
      <c r="L40" s="61"/>
      <c r="M40" s="61"/>
      <c r="N40" s="61"/>
      <c r="O40" s="61"/>
      <c r="P40" s="61"/>
      <c r="Q40" s="61"/>
      <c r="R40" s="61"/>
    </row>
    <row r="41" spans="1:18">
      <c r="A41" s="82"/>
      <c r="B41" s="85" t="s">
        <v>142</v>
      </c>
      <c r="C41" s="64">
        <v>1</v>
      </c>
      <c r="D41" s="63">
        <v>35</v>
      </c>
      <c r="E41" s="77">
        <f t="shared" ref="E41:E43" si="20">D41/$G$1</f>
        <v>0.84745762711864414</v>
      </c>
      <c r="F41" s="68"/>
      <c r="G41" s="61"/>
      <c r="H41" s="61"/>
      <c r="I41" s="61"/>
      <c r="J41" s="61"/>
      <c r="K41" s="61"/>
      <c r="L41" s="61"/>
      <c r="M41" s="61"/>
      <c r="N41" s="61"/>
      <c r="O41" s="61"/>
      <c r="P41" s="61"/>
      <c r="Q41" s="61"/>
      <c r="R41" s="61"/>
    </row>
    <row r="42" spans="1:18">
      <c r="A42" s="82"/>
      <c r="B42" s="85" t="s">
        <v>143</v>
      </c>
      <c r="C42" s="64">
        <v>2</v>
      </c>
      <c r="D42" s="63">
        <v>90</v>
      </c>
      <c r="E42" s="77">
        <f t="shared" si="20"/>
        <v>2.179176755447942</v>
      </c>
      <c r="F42" s="68"/>
      <c r="G42" s="61"/>
      <c r="H42" s="61"/>
      <c r="I42" s="61"/>
      <c r="J42" s="61"/>
      <c r="K42" s="61"/>
      <c r="L42" s="61"/>
      <c r="M42" s="61"/>
      <c r="N42" s="61"/>
      <c r="O42" s="61"/>
      <c r="P42" s="61"/>
      <c r="Q42" s="61"/>
      <c r="R42" s="61"/>
    </row>
    <row r="43" spans="1:18">
      <c r="A43" s="82"/>
      <c r="B43" s="85" t="s">
        <v>144</v>
      </c>
      <c r="C43" s="64" t="s">
        <v>145</v>
      </c>
      <c r="D43" s="63">
        <v>80</v>
      </c>
      <c r="E43" s="77">
        <f t="shared" si="20"/>
        <v>1.9370460048426152</v>
      </c>
      <c r="F43" s="68"/>
      <c r="G43" s="61"/>
      <c r="H43" s="61"/>
      <c r="I43" s="61"/>
      <c r="J43" s="61"/>
      <c r="K43" s="61"/>
      <c r="L43" s="61"/>
      <c r="M43" s="61"/>
      <c r="N43" s="61"/>
      <c r="O43" s="61"/>
      <c r="P43" s="61"/>
      <c r="Q43" s="61"/>
      <c r="R43" s="61"/>
    </row>
    <row r="44" spans="1:18">
      <c r="A44" s="82"/>
      <c r="B44" s="89" t="s">
        <v>137</v>
      </c>
      <c r="C44" s="65"/>
      <c r="D44" s="87">
        <f>SUM(D39:D43)</f>
        <v>450</v>
      </c>
      <c r="E44" s="88">
        <f>D44/$G$1</f>
        <v>10.89588377723971</v>
      </c>
      <c r="F44" s="68"/>
      <c r="G44" s="61"/>
      <c r="H44" s="61"/>
      <c r="I44" s="61"/>
      <c r="J44" s="61"/>
      <c r="K44" s="61"/>
      <c r="L44" s="61"/>
      <c r="M44" s="61"/>
      <c r="N44" s="61"/>
      <c r="O44" s="61"/>
      <c r="P44" s="61"/>
      <c r="Q44" s="61"/>
      <c r="R44" s="61"/>
    </row>
    <row r="45" spans="1:18">
      <c r="A45" s="82"/>
      <c r="B45" s="61"/>
      <c r="C45" s="61"/>
      <c r="D45" s="61"/>
      <c r="E45" s="61"/>
      <c r="F45" s="68"/>
      <c r="G45" s="61"/>
      <c r="H45" s="61"/>
      <c r="I45" s="61"/>
      <c r="J45" s="61"/>
      <c r="K45" s="61"/>
      <c r="L45" s="61"/>
      <c r="M45" s="61"/>
      <c r="N45" s="61"/>
      <c r="O45" s="61"/>
      <c r="P45" s="61"/>
      <c r="Q45" s="61"/>
      <c r="R45" s="61"/>
    </row>
    <row r="46" spans="1:18">
      <c r="A46" s="82"/>
      <c r="B46" s="61"/>
      <c r="C46" s="61"/>
      <c r="D46" s="61"/>
      <c r="E46" s="61"/>
      <c r="F46" s="61"/>
      <c r="G46" s="61"/>
      <c r="H46" s="61"/>
      <c r="I46" s="61"/>
      <c r="J46" s="61"/>
      <c r="K46" s="61"/>
      <c r="L46" s="61"/>
      <c r="M46" s="61"/>
      <c r="N46" s="61"/>
      <c r="O46" s="61"/>
      <c r="P46" s="61"/>
      <c r="Q46" s="61"/>
      <c r="R46" s="61"/>
    </row>
    <row r="47" spans="1:18">
      <c r="A47" s="83"/>
      <c r="B47" s="74"/>
      <c r="C47" s="74"/>
      <c r="D47" s="74"/>
      <c r="E47" s="74"/>
      <c r="F47" s="74"/>
      <c r="G47" s="74"/>
      <c r="H47" s="74"/>
      <c r="I47" s="74"/>
      <c r="J47" s="74"/>
      <c r="K47" s="74"/>
      <c r="L47" s="74"/>
      <c r="M47" s="74"/>
      <c r="N47" s="74"/>
      <c r="O47" s="74"/>
      <c r="P47" s="74"/>
      <c r="Q47" s="74"/>
      <c r="R47" s="74"/>
    </row>
    <row r="48" spans="1:18">
      <c r="A48" s="83"/>
      <c r="B48" s="74"/>
      <c r="C48" s="74"/>
      <c r="D48" s="74"/>
      <c r="E48" s="74"/>
      <c r="F48" s="74"/>
      <c r="G48" s="74"/>
      <c r="H48" s="74"/>
      <c r="I48" s="74"/>
      <c r="J48" s="74"/>
      <c r="K48" s="74"/>
      <c r="L48" s="74"/>
      <c r="M48" s="74"/>
      <c r="N48" s="74"/>
      <c r="O48" s="74"/>
      <c r="P48" s="74"/>
      <c r="Q48" s="74"/>
      <c r="R48" s="74"/>
    </row>
    <row r="49" spans="1:18">
      <c r="A49" s="83"/>
      <c r="B49" s="74"/>
      <c r="C49" s="74"/>
      <c r="D49" s="74"/>
      <c r="E49" s="74"/>
      <c r="F49" s="74"/>
      <c r="G49" s="74"/>
      <c r="H49" s="74"/>
      <c r="I49" s="74"/>
      <c r="J49" s="74"/>
      <c r="K49" s="74"/>
      <c r="L49" s="74"/>
      <c r="M49" s="74"/>
      <c r="N49" s="74"/>
      <c r="O49" s="74"/>
      <c r="P49" s="74"/>
      <c r="Q49" s="74"/>
      <c r="R49" s="74"/>
    </row>
    <row r="50" spans="1:18">
      <c r="A50" s="83"/>
      <c r="B50" s="74"/>
      <c r="C50" s="74"/>
      <c r="D50" s="74"/>
      <c r="E50" s="74"/>
      <c r="F50" s="74"/>
      <c r="G50" s="74"/>
      <c r="H50" s="74"/>
      <c r="I50" s="74"/>
      <c r="J50" s="74"/>
      <c r="K50" s="74"/>
      <c r="L50" s="74"/>
      <c r="M50" s="74"/>
      <c r="N50" s="74"/>
      <c r="O50" s="74"/>
      <c r="P50" s="74"/>
      <c r="Q50" s="74"/>
      <c r="R50" s="74"/>
    </row>
    <row r="51" spans="1:18">
      <c r="A51" s="83"/>
      <c r="B51" s="74"/>
      <c r="C51" s="74"/>
      <c r="D51" s="74"/>
      <c r="E51" s="74"/>
      <c r="F51" s="74"/>
      <c r="G51" s="74"/>
      <c r="H51" s="74"/>
      <c r="I51" s="74"/>
      <c r="J51" s="74"/>
      <c r="K51" s="74"/>
      <c r="L51" s="74"/>
      <c r="M51" s="74"/>
      <c r="N51" s="74"/>
      <c r="O51" s="74"/>
      <c r="P51" s="74"/>
      <c r="Q51" s="74"/>
      <c r="R51" s="74"/>
    </row>
    <row r="52" spans="1:18">
      <c r="A52" s="83"/>
      <c r="B52" s="74"/>
      <c r="C52" s="74"/>
      <c r="D52" s="74"/>
      <c r="E52" s="74"/>
      <c r="F52" s="74"/>
      <c r="G52" s="74"/>
      <c r="H52" s="74"/>
      <c r="I52" s="74"/>
      <c r="J52" s="74"/>
      <c r="K52" s="74"/>
      <c r="L52" s="74"/>
      <c r="M52" s="74"/>
      <c r="N52" s="74"/>
      <c r="O52" s="74"/>
      <c r="P52" s="74"/>
      <c r="Q52" s="74"/>
      <c r="R52" s="74"/>
    </row>
  </sheetData>
  <pageMargins left="0.75" right="0.75" top="1" bottom="1" header="0.5" footer="0.5"/>
  <pageSetup paperSize="9" orientation="portrait" horizontalDpi="4294967292" verticalDpi="4294967292"/>
  <ignoredErrors>
    <ignoredError sqref="E27:G27 E6:G24 F4:G5 E45 E28:F28 E29:G29" emptyCellReference="1"/>
  </ignoredErrors>
  <drawing r:id="rId1"/>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theme="6" tint="0.39997558519241921"/>
  </sheetPr>
  <dimension ref="A1:T20"/>
  <sheetViews>
    <sheetView workbookViewId="0">
      <selection activeCell="D17" sqref="D17"/>
    </sheetView>
  </sheetViews>
  <sheetFormatPr baseColWidth="10" defaultRowHeight="17" x14ac:dyDescent="0"/>
  <cols>
    <col min="1" max="1" width="9" style="84" customWidth="1"/>
    <col min="2" max="2" width="59" style="62" customWidth="1"/>
    <col min="3" max="3" width="7" style="62" customWidth="1"/>
    <col min="4" max="6" width="14.83203125" style="62" customWidth="1"/>
    <col min="7" max="7" width="15.83203125" style="62" customWidth="1"/>
    <col min="8" max="8" width="14.83203125" style="62" customWidth="1"/>
    <col min="9" max="9" width="15.83203125" style="62" customWidth="1"/>
    <col min="10" max="16384" width="10.83203125" style="62"/>
  </cols>
  <sheetData>
    <row r="1" spans="1:20">
      <c r="A1" s="104" t="s">
        <v>69</v>
      </c>
      <c r="B1" s="78" t="s">
        <v>109</v>
      </c>
      <c r="C1" s="78"/>
      <c r="D1" s="78"/>
      <c r="E1" s="78"/>
      <c r="F1" s="78"/>
      <c r="G1" s="66">
        <v>41.3</v>
      </c>
      <c r="H1" s="61"/>
      <c r="J1" s="61"/>
      <c r="K1" s="61"/>
      <c r="L1" s="61"/>
      <c r="M1" s="61"/>
      <c r="N1" s="61"/>
      <c r="O1" s="61"/>
      <c r="P1" s="61"/>
      <c r="Q1" s="61"/>
      <c r="R1" s="61"/>
      <c r="S1" s="61"/>
      <c r="T1" s="61"/>
    </row>
    <row r="2" spans="1:20">
      <c r="A2" s="82"/>
      <c r="B2" s="61"/>
      <c r="C2" s="61"/>
      <c r="D2" s="61"/>
      <c r="E2" s="61"/>
      <c r="F2" s="61"/>
      <c r="G2" s="61"/>
      <c r="H2" s="61"/>
      <c r="I2" s="61"/>
      <c r="J2" s="61"/>
      <c r="K2" s="61"/>
      <c r="L2" s="61"/>
      <c r="M2" s="61"/>
      <c r="N2" s="61"/>
      <c r="O2" s="61"/>
      <c r="P2" s="61"/>
      <c r="Q2" s="61"/>
      <c r="R2" s="61"/>
      <c r="S2" s="61"/>
      <c r="T2" s="61"/>
    </row>
    <row r="3" spans="1:20" ht="18" thickBot="1">
      <c r="A3" s="82"/>
      <c r="B3" s="67"/>
      <c r="C3" s="67"/>
      <c r="D3" s="90" t="s">
        <v>151</v>
      </c>
      <c r="E3" s="67"/>
      <c r="F3" s="90" t="s">
        <v>151</v>
      </c>
      <c r="G3" s="68"/>
      <c r="H3" s="68"/>
      <c r="I3" s="61"/>
      <c r="J3" s="61"/>
      <c r="K3" s="61"/>
      <c r="L3" s="61"/>
      <c r="M3" s="61"/>
      <c r="N3" s="61"/>
      <c r="O3" s="61"/>
      <c r="P3" s="61"/>
      <c r="Q3" s="61"/>
      <c r="R3" s="61"/>
      <c r="S3" s="61"/>
      <c r="T3" s="61"/>
    </row>
    <row r="4" spans="1:20" ht="18" thickTop="1">
      <c r="A4" s="82"/>
      <c r="B4" s="95" t="s">
        <v>18</v>
      </c>
      <c r="C4" s="96" t="s">
        <v>110</v>
      </c>
      <c r="D4" s="93" t="s">
        <v>103</v>
      </c>
      <c r="E4" s="94" t="s">
        <v>103</v>
      </c>
      <c r="F4" s="91" t="s">
        <v>105</v>
      </c>
      <c r="G4" s="92" t="s">
        <v>105</v>
      </c>
      <c r="H4" s="68"/>
      <c r="I4" s="61"/>
      <c r="J4" s="61"/>
      <c r="K4" s="61"/>
      <c r="L4" s="61"/>
      <c r="M4" s="61"/>
      <c r="N4" s="61"/>
      <c r="O4" s="61"/>
      <c r="P4" s="61"/>
      <c r="Q4" s="61"/>
      <c r="R4" s="61"/>
      <c r="S4" s="61"/>
      <c r="T4" s="61"/>
    </row>
    <row r="5" spans="1:20">
      <c r="A5" s="82"/>
      <c r="B5" s="97" t="s">
        <v>147</v>
      </c>
      <c r="C5" s="98">
        <v>1</v>
      </c>
      <c r="D5" s="188">
        <v>58500</v>
      </c>
      <c r="E5" s="189">
        <f>C5*D5</f>
        <v>58500</v>
      </c>
      <c r="F5" s="190">
        <f>D5/$G$1</f>
        <v>1416.4648910411622</v>
      </c>
      <c r="G5" s="173">
        <f>C5*F5</f>
        <v>1416.4648910411622</v>
      </c>
      <c r="H5" s="68"/>
      <c r="I5" s="61"/>
      <c r="J5" s="61"/>
      <c r="K5" s="61"/>
      <c r="L5" s="61"/>
      <c r="M5" s="61"/>
      <c r="N5" s="61"/>
      <c r="O5" s="61"/>
      <c r="P5" s="61"/>
      <c r="Q5" s="61"/>
      <c r="R5" s="61"/>
      <c r="S5" s="61"/>
      <c r="T5" s="61"/>
    </row>
    <row r="6" spans="1:20">
      <c r="A6" s="82"/>
      <c r="B6" s="97" t="s">
        <v>148</v>
      </c>
      <c r="C6" s="98">
        <v>25</v>
      </c>
      <c r="D6" s="188">
        <v>2480</v>
      </c>
      <c r="E6" s="189">
        <f t="shared" ref="E6:E8" si="0">C6*D6</f>
        <v>62000</v>
      </c>
      <c r="F6" s="190">
        <f t="shared" ref="F6:F8" si="1">D6/$G$1</f>
        <v>60.048426150121067</v>
      </c>
      <c r="G6" s="173">
        <f t="shared" ref="G6:G8" si="2">C6*F6</f>
        <v>1501.2106537530267</v>
      </c>
      <c r="H6" s="68"/>
      <c r="I6" s="61"/>
      <c r="J6" s="61"/>
      <c r="K6" s="61"/>
      <c r="L6" s="61"/>
      <c r="M6" s="61"/>
      <c r="N6" s="61"/>
      <c r="O6" s="61"/>
      <c r="P6" s="61"/>
      <c r="Q6" s="61"/>
      <c r="R6" s="61"/>
      <c r="S6" s="61"/>
      <c r="T6" s="61"/>
    </row>
    <row r="7" spans="1:20">
      <c r="A7" s="82"/>
      <c r="B7" s="97" t="s">
        <v>149</v>
      </c>
      <c r="C7" s="98">
        <v>11</v>
      </c>
      <c r="D7" s="188">
        <v>1966</v>
      </c>
      <c r="E7" s="189">
        <f t="shared" si="0"/>
        <v>21626</v>
      </c>
      <c r="F7" s="190">
        <f t="shared" si="1"/>
        <v>47.60290556900727</v>
      </c>
      <c r="G7" s="173">
        <f t="shared" si="2"/>
        <v>523.63196125907996</v>
      </c>
      <c r="H7" s="68"/>
      <c r="I7" s="61"/>
      <c r="J7" s="61"/>
      <c r="K7" s="61"/>
      <c r="L7" s="61"/>
      <c r="M7" s="61"/>
      <c r="N7" s="61"/>
      <c r="O7" s="61"/>
      <c r="P7" s="61"/>
      <c r="Q7" s="61"/>
      <c r="R7" s="61"/>
      <c r="S7" s="61"/>
      <c r="T7" s="61"/>
    </row>
    <row r="8" spans="1:20" ht="18" thickBot="1">
      <c r="A8" s="82"/>
      <c r="B8" s="97" t="s">
        <v>150</v>
      </c>
      <c r="C8" s="98">
        <v>1</v>
      </c>
      <c r="D8" s="191">
        <v>5382</v>
      </c>
      <c r="E8" s="192">
        <f t="shared" si="0"/>
        <v>5382</v>
      </c>
      <c r="F8" s="190">
        <f t="shared" si="1"/>
        <v>130.31476997578693</v>
      </c>
      <c r="G8" s="173">
        <f t="shared" si="2"/>
        <v>130.31476997578693</v>
      </c>
      <c r="H8" s="68"/>
      <c r="I8" s="61"/>
      <c r="J8" s="61"/>
      <c r="K8" s="61"/>
      <c r="L8" s="61"/>
      <c r="M8" s="61"/>
      <c r="N8" s="61"/>
      <c r="O8" s="61"/>
      <c r="P8" s="61"/>
      <c r="Q8" s="61"/>
      <c r="R8" s="61"/>
      <c r="S8" s="61"/>
      <c r="T8" s="61"/>
    </row>
    <row r="9" spans="1:20" ht="19" thickTop="1" thickBot="1">
      <c r="A9" s="82"/>
      <c r="B9" s="99" t="s">
        <v>113</v>
      </c>
      <c r="C9" s="100"/>
      <c r="D9" s="193"/>
      <c r="E9" s="194">
        <f>SUM(E5:E8)</f>
        <v>147508</v>
      </c>
      <c r="F9" s="195"/>
      <c r="G9" s="196">
        <f>SUM(G5:G8)</f>
        <v>3571.6222760290557</v>
      </c>
      <c r="H9" s="68"/>
      <c r="I9" s="61"/>
      <c r="J9" s="61"/>
      <c r="K9" s="61"/>
      <c r="L9" s="61"/>
      <c r="M9" s="61"/>
      <c r="N9" s="61"/>
      <c r="O9" s="61"/>
      <c r="P9" s="61"/>
      <c r="Q9" s="61"/>
      <c r="R9" s="61"/>
      <c r="S9" s="61"/>
      <c r="T9" s="61"/>
    </row>
    <row r="10" spans="1:20" ht="19" thickTop="1" thickBot="1">
      <c r="A10" s="82"/>
      <c r="B10" s="105" t="s">
        <v>114</v>
      </c>
      <c r="C10" s="79">
        <v>0.2</v>
      </c>
      <c r="D10" s="181"/>
      <c r="E10" s="197">
        <f>E9*0.2</f>
        <v>29501.600000000002</v>
      </c>
      <c r="F10" s="198"/>
      <c r="G10" s="199">
        <f>G9*0.2</f>
        <v>714.3244552058112</v>
      </c>
      <c r="H10" s="68"/>
      <c r="I10" s="61"/>
      <c r="J10" s="61"/>
      <c r="K10" s="61"/>
      <c r="L10" s="61"/>
      <c r="M10" s="61"/>
      <c r="N10" s="61"/>
      <c r="O10" s="61"/>
      <c r="P10" s="61"/>
      <c r="Q10" s="61"/>
      <c r="R10" s="61"/>
      <c r="S10" s="61"/>
      <c r="T10" s="61"/>
    </row>
    <row r="11" spans="1:20" ht="19" thickTop="1" thickBot="1">
      <c r="A11" s="82"/>
      <c r="B11" s="99" t="s">
        <v>102</v>
      </c>
      <c r="C11" s="100"/>
      <c r="D11" s="193"/>
      <c r="E11" s="194">
        <f>E9+E10</f>
        <v>177009.6</v>
      </c>
      <c r="F11" s="195"/>
      <c r="G11" s="196">
        <f>G9+G10</f>
        <v>4285.946731234867</v>
      </c>
      <c r="H11" s="68"/>
      <c r="I11" s="61"/>
      <c r="J11" s="61"/>
      <c r="K11" s="61"/>
      <c r="L11" s="61"/>
      <c r="M11" s="61"/>
      <c r="N11" s="61"/>
      <c r="O11" s="61"/>
      <c r="P11" s="61"/>
      <c r="Q11" s="61"/>
      <c r="R11" s="61"/>
      <c r="S11" s="61"/>
      <c r="T11" s="61"/>
    </row>
    <row r="12" spans="1:20" ht="18" thickTop="1">
      <c r="A12" s="68"/>
      <c r="B12" s="68"/>
      <c r="C12" s="68"/>
      <c r="D12" s="68"/>
      <c r="E12" s="68"/>
      <c r="F12" s="68"/>
      <c r="G12" s="101"/>
      <c r="H12" s="68"/>
      <c r="I12" s="61"/>
      <c r="J12" s="61"/>
      <c r="K12" s="61"/>
      <c r="L12" s="61"/>
      <c r="M12" s="61"/>
      <c r="N12" s="61"/>
      <c r="O12" s="61"/>
      <c r="P12" s="61"/>
      <c r="Q12" s="61"/>
      <c r="R12" s="61"/>
      <c r="S12" s="61"/>
      <c r="T12" s="61"/>
    </row>
    <row r="13" spans="1:20">
      <c r="A13" s="82"/>
      <c r="B13" s="69" t="s">
        <v>96</v>
      </c>
      <c r="C13" s="61"/>
      <c r="D13" s="61"/>
      <c r="E13" s="61"/>
      <c r="F13" s="61"/>
      <c r="G13" s="102"/>
      <c r="H13" s="68"/>
      <c r="I13" s="61"/>
      <c r="J13" s="61"/>
      <c r="K13" s="61"/>
      <c r="L13" s="61"/>
      <c r="M13" s="61"/>
      <c r="N13" s="61"/>
      <c r="O13" s="61"/>
      <c r="P13" s="61"/>
      <c r="Q13" s="61"/>
      <c r="R13" s="61"/>
      <c r="S13" s="61"/>
      <c r="T13" s="61"/>
    </row>
    <row r="14" spans="1:20">
      <c r="A14" s="82"/>
      <c r="B14" s="67" t="s">
        <v>146</v>
      </c>
      <c r="C14" s="61"/>
      <c r="D14" s="61"/>
      <c r="E14" s="61"/>
      <c r="F14" s="61"/>
      <c r="G14" s="61"/>
      <c r="H14" s="61"/>
      <c r="I14" s="61"/>
      <c r="J14" s="61"/>
      <c r="K14" s="61"/>
      <c r="L14" s="61"/>
      <c r="M14" s="61"/>
      <c r="N14" s="61"/>
      <c r="O14" s="61"/>
      <c r="P14" s="61"/>
      <c r="Q14" s="61"/>
      <c r="R14" s="61"/>
      <c r="S14" s="61"/>
      <c r="T14" s="61"/>
    </row>
    <row r="15" spans="1:20">
      <c r="A15" s="83"/>
      <c r="B15" s="74"/>
      <c r="C15" s="74"/>
      <c r="D15" s="74"/>
      <c r="E15" s="74"/>
      <c r="F15" s="74"/>
      <c r="G15" s="74"/>
      <c r="H15" s="74"/>
      <c r="I15" s="74"/>
      <c r="J15" s="74"/>
      <c r="K15" s="74"/>
      <c r="L15" s="74"/>
      <c r="M15" s="74"/>
      <c r="N15" s="74"/>
      <c r="O15" s="74"/>
      <c r="P15" s="74"/>
      <c r="Q15" s="74"/>
      <c r="R15" s="74"/>
      <c r="S15" s="74"/>
      <c r="T15" s="74"/>
    </row>
    <row r="16" spans="1:20">
      <c r="A16" s="83"/>
      <c r="B16" s="74"/>
      <c r="C16" s="74"/>
      <c r="D16" s="74"/>
      <c r="E16" s="74"/>
      <c r="F16" s="74"/>
      <c r="G16" s="74"/>
      <c r="H16" s="74"/>
      <c r="I16" s="74"/>
      <c r="J16" s="74"/>
      <c r="K16" s="74"/>
      <c r="L16" s="74"/>
      <c r="M16" s="74"/>
      <c r="N16" s="74"/>
      <c r="O16" s="74"/>
      <c r="P16" s="74"/>
      <c r="Q16" s="74"/>
      <c r="R16" s="74"/>
      <c r="S16" s="74"/>
      <c r="T16" s="74"/>
    </row>
    <row r="17" spans="1:20">
      <c r="A17" s="83"/>
      <c r="B17" s="74"/>
      <c r="C17" s="74"/>
      <c r="D17" s="74"/>
      <c r="E17" s="74"/>
      <c r="F17" s="74"/>
      <c r="G17" s="74"/>
      <c r="H17" s="74"/>
      <c r="I17" s="74"/>
      <c r="J17" s="74"/>
      <c r="K17" s="74"/>
      <c r="L17" s="74"/>
      <c r="M17" s="74"/>
      <c r="N17" s="74"/>
      <c r="O17" s="74"/>
      <c r="P17" s="74"/>
      <c r="Q17" s="74"/>
      <c r="R17" s="74"/>
      <c r="S17" s="74"/>
      <c r="T17" s="74"/>
    </row>
    <row r="18" spans="1:20">
      <c r="A18" s="83"/>
      <c r="B18" s="74"/>
      <c r="C18" s="74"/>
      <c r="D18" s="74"/>
      <c r="E18" s="74"/>
      <c r="F18" s="74"/>
      <c r="G18" s="74"/>
      <c r="H18" s="74"/>
      <c r="I18" s="74"/>
      <c r="J18" s="74"/>
      <c r="K18" s="74"/>
      <c r="L18" s="74"/>
      <c r="M18" s="74"/>
      <c r="N18" s="74"/>
      <c r="O18" s="74"/>
      <c r="P18" s="74"/>
      <c r="Q18" s="74"/>
      <c r="R18" s="74"/>
      <c r="S18" s="74"/>
      <c r="T18" s="74"/>
    </row>
    <row r="19" spans="1:20">
      <c r="A19" s="83"/>
      <c r="B19" s="74"/>
      <c r="C19" s="74"/>
      <c r="D19" s="74"/>
      <c r="E19" s="74"/>
      <c r="F19" s="74"/>
      <c r="G19" s="74"/>
      <c r="H19" s="74"/>
      <c r="I19" s="74"/>
      <c r="J19" s="74"/>
      <c r="K19" s="74"/>
      <c r="L19" s="74"/>
      <c r="M19" s="74"/>
      <c r="N19" s="74"/>
      <c r="O19" s="74"/>
      <c r="P19" s="74"/>
      <c r="Q19" s="74"/>
      <c r="R19" s="74"/>
      <c r="S19" s="74"/>
      <c r="T19" s="74"/>
    </row>
    <row r="20" spans="1:20">
      <c r="A20" s="83"/>
      <c r="B20" s="74"/>
      <c r="C20" s="74"/>
      <c r="D20" s="74"/>
      <c r="E20" s="74"/>
      <c r="F20" s="74"/>
      <c r="G20" s="74"/>
      <c r="H20" s="74"/>
      <c r="I20" s="74"/>
      <c r="J20" s="74"/>
      <c r="K20" s="74"/>
      <c r="L20" s="74"/>
      <c r="M20" s="74"/>
      <c r="N20" s="74"/>
      <c r="O20" s="74"/>
      <c r="P20" s="74"/>
      <c r="Q20" s="74"/>
      <c r="R20" s="74"/>
      <c r="S20" s="74"/>
      <c r="T20" s="74"/>
    </row>
  </sheetData>
  <pageMargins left="0.75" right="0.75" top="1" bottom="1" header="0.5" footer="0.5"/>
  <pageSetup paperSize="9" orientation="portrait" horizontalDpi="4294967292" verticalDpi="4294967292"/>
  <ignoredErrors>
    <ignoredError sqref="E10:G10" formula="1"/>
  </ignoredErrors>
  <drawing r:id="rId1"/>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6</vt:i4>
      </vt:variant>
    </vt:vector>
  </HeadingPairs>
  <TitlesOfParts>
    <vt:vector size="6" baseType="lpstr">
      <vt:lpstr>Pump_performance</vt:lpstr>
      <vt:lpstr>Comparison</vt:lpstr>
      <vt:lpstr>Pumps_Technical_Data</vt:lpstr>
      <vt:lpstr>Nira AF-85</vt:lpstr>
      <vt:lpstr>Afridev</vt:lpstr>
      <vt:lpstr>Afripump</vt:lpstr>
    </vt:vector>
  </TitlesOfParts>
  <Company>CLPM_Consulting,e.U.</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Carles Lara</dc:creator>
  <cp:lastModifiedBy>Carles Lara</cp:lastModifiedBy>
  <dcterms:created xsi:type="dcterms:W3CDTF">2014-12-31T07:48:40Z</dcterms:created>
  <dcterms:modified xsi:type="dcterms:W3CDTF">2014-12-31T19:29:45Z</dcterms:modified>
</cp:coreProperties>
</file>